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behrensa\Smithsonian Dropbox\Kay Behrensmeyer\09_2023_SiwalikBook_ReviewerFiles\Kay's Folder for On-line Files\Chapter 2 Suppl Files for On-line\"/>
    </mc:Choice>
  </mc:AlternateContent>
  <xr:revisionPtr revIDLastSave="0" documentId="13_ncr:1_{A94072A3-00E6-461C-818E-9F382BAAAC5E}" xr6:coauthVersionLast="47" xr6:coauthVersionMax="47" xr10:uidLastSave="{00000000-0000-0000-0000-000000000000}"/>
  <bookViews>
    <workbookView xWindow="-110" yWindow="-110" windowWidth="19420" windowHeight="11500" xr2:uid="{5D7B5394-1FED-41B2-BE66-AE55D538B327}"/>
  </bookViews>
  <sheets>
    <sheet name="READ ME" sheetId="3" r:id="rId1"/>
    <sheet name="Table 2.1" sheetId="1" r:id="rId2"/>
    <sheet name="Monaghan Kaulial Ka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4" i="2" l="1"/>
  <c r="H274" i="2"/>
  <c r="F414" i="2"/>
  <c r="H46" i="2"/>
  <c r="F413" i="2"/>
  <c r="F412" i="2"/>
  <c r="F411" i="2"/>
  <c r="F410" i="2"/>
  <c r="F409" i="2"/>
  <c r="F408" i="2"/>
  <c r="F407" i="2"/>
  <c r="F406" i="2"/>
  <c r="F405" i="2"/>
  <c r="F404" i="2"/>
  <c r="F403" i="2"/>
  <c r="F402" i="2"/>
  <c r="F401" i="2"/>
  <c r="F400" i="2"/>
  <c r="F399" i="2"/>
  <c r="F398" i="2"/>
  <c r="F397" i="2"/>
  <c r="F396" i="2"/>
  <c r="F395" i="2"/>
  <c r="F394" i="2"/>
  <c r="F393" i="2"/>
  <c r="F392" i="2"/>
  <c r="F391" i="2"/>
  <c r="F390" i="2"/>
  <c r="F389" i="2"/>
  <c r="F388" i="2"/>
  <c r="F387" i="2"/>
  <c r="F386" i="2"/>
  <c r="F385" i="2"/>
  <c r="F384" i="2"/>
  <c r="F383" i="2"/>
  <c r="F382" i="2"/>
  <c r="F381" i="2"/>
  <c r="F380" i="2"/>
  <c r="F379" i="2"/>
  <c r="F378" i="2"/>
  <c r="F377" i="2"/>
  <c r="F376" i="2"/>
  <c r="F375" i="2"/>
  <c r="F374" i="2"/>
  <c r="F373" i="2"/>
  <c r="F372" i="2"/>
  <c r="F371" i="2"/>
  <c r="F370" i="2"/>
  <c r="F369" i="2"/>
  <c r="F368" i="2"/>
  <c r="F367" i="2"/>
  <c r="F366" i="2"/>
  <c r="F365" i="2"/>
  <c r="F364" i="2"/>
  <c r="F363" i="2"/>
  <c r="F362" i="2"/>
  <c r="F361" i="2"/>
  <c r="F360" i="2"/>
  <c r="F359" i="2"/>
  <c r="F358" i="2"/>
  <c r="F357" i="2"/>
  <c r="F356" i="2"/>
  <c r="F355" i="2"/>
  <c r="F354" i="2"/>
  <c r="F353" i="2"/>
  <c r="F352" i="2"/>
  <c r="F351" i="2"/>
  <c r="F350" i="2"/>
  <c r="F349" i="2"/>
  <c r="F348" i="2"/>
  <c r="F347" i="2"/>
  <c r="F346" i="2"/>
  <c r="F345" i="2"/>
  <c r="F344" i="2"/>
  <c r="F343" i="2"/>
  <c r="F342" i="2"/>
  <c r="F341" i="2"/>
  <c r="F340" i="2"/>
  <c r="F339" i="2"/>
  <c r="F338" i="2"/>
  <c r="F337" i="2"/>
  <c r="F311" i="2"/>
  <c r="F310" i="2"/>
  <c r="F309" i="2"/>
  <c r="H310" i="2" s="1"/>
  <c r="F308" i="2"/>
  <c r="F307" i="2"/>
  <c r="F306" i="2"/>
  <c r="F305" i="2"/>
  <c r="F304" i="2"/>
  <c r="F303" i="2"/>
  <c r="F302" i="2"/>
  <c r="F301" i="2"/>
  <c r="F300" i="2"/>
  <c r="F299" i="2"/>
  <c r="F298" i="2"/>
  <c r="F297" i="2"/>
  <c r="H297" i="2" s="1"/>
  <c r="F296" i="2"/>
  <c r="F295" i="2"/>
  <c r="F294" i="2"/>
  <c r="F293" i="2"/>
  <c r="F292" i="2"/>
  <c r="F291" i="2"/>
  <c r="F290" i="2"/>
  <c r="F289" i="2"/>
  <c r="F288" i="2"/>
  <c r="F287" i="2"/>
  <c r="F286" i="2"/>
  <c r="F285" i="2"/>
  <c r="F284" i="2"/>
  <c r="F283" i="2"/>
  <c r="H284" i="2" s="1"/>
  <c r="F282" i="2"/>
  <c r="F281" i="2"/>
  <c r="F280" i="2"/>
  <c r="F279" i="2"/>
  <c r="F278" i="2"/>
  <c r="F277" i="2"/>
  <c r="F276" i="2"/>
  <c r="F275" i="2"/>
  <c r="F274" i="2"/>
  <c r="F273" i="2"/>
  <c r="F272" i="2"/>
  <c r="F271" i="2"/>
  <c r="F270" i="2"/>
  <c r="F269" i="2"/>
  <c r="F268" i="2"/>
  <c r="F267" i="2"/>
  <c r="F266" i="2"/>
  <c r="F265" i="2"/>
  <c r="F264" i="2"/>
  <c r="F263" i="2"/>
  <c r="F262" i="2"/>
  <c r="F261" i="2"/>
  <c r="F260" i="2"/>
  <c r="F259" i="2"/>
  <c r="F258" i="2"/>
  <c r="F257" i="2"/>
  <c r="F256" i="2"/>
  <c r="F255" i="2"/>
  <c r="F254" i="2"/>
  <c r="F253" i="2"/>
  <c r="F252" i="2"/>
  <c r="F251" i="2"/>
  <c r="F250" i="2"/>
  <c r="F249" i="2"/>
  <c r="F248" i="2"/>
  <c r="F247" i="2"/>
  <c r="H248" i="2" s="1"/>
  <c r="F246" i="2"/>
  <c r="F245" i="2"/>
  <c r="F244" i="2"/>
  <c r="F243" i="2"/>
  <c r="F242" i="2"/>
  <c r="F241" i="2"/>
  <c r="F240" i="2"/>
  <c r="F239" i="2"/>
  <c r="F238" i="2"/>
  <c r="F237" i="2"/>
  <c r="F236" i="2"/>
  <c r="F235" i="2"/>
  <c r="F234" i="2"/>
  <c r="F233" i="2"/>
  <c r="F232" i="2"/>
  <c r="F231" i="2"/>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H192" i="2" s="1"/>
  <c r="F190" i="2"/>
  <c r="F189" i="2"/>
  <c r="F188" i="2"/>
  <c r="F187" i="2"/>
  <c r="F186" i="2"/>
  <c r="F185" i="2"/>
  <c r="F184" i="2"/>
  <c r="F183" i="2"/>
  <c r="F182" i="2"/>
  <c r="F181" i="2"/>
  <c r="F180" i="2"/>
  <c r="F179" i="2"/>
  <c r="F178" i="2"/>
  <c r="F177" i="2"/>
  <c r="F176" i="2"/>
  <c r="F175" i="2"/>
  <c r="F174" i="2"/>
  <c r="F173" i="2"/>
  <c r="F172" i="2"/>
  <c r="F171" i="2"/>
  <c r="F170" i="2"/>
  <c r="F169" i="2"/>
  <c r="F168" i="2"/>
  <c r="F167" i="2"/>
  <c r="H170" i="2" s="1"/>
  <c r="F166" i="2"/>
  <c r="F165" i="2"/>
  <c r="F164" i="2"/>
  <c r="F163" i="2"/>
  <c r="F162" i="2"/>
  <c r="F161" i="2"/>
  <c r="F160" i="2"/>
  <c r="F159" i="2"/>
  <c r="F158" i="2"/>
  <c r="F157" i="2"/>
  <c r="F156" i="2"/>
  <c r="H156" i="2" s="1"/>
  <c r="F155" i="2"/>
  <c r="F154" i="2"/>
  <c r="H155" i="2" s="1"/>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H98" i="2" s="1"/>
  <c r="F96" i="2"/>
  <c r="F95" i="2"/>
  <c r="F94" i="2"/>
  <c r="F93" i="2"/>
  <c r="F92" i="2"/>
  <c r="F91" i="2"/>
  <c r="F90" i="2"/>
  <c r="G89" i="2"/>
  <c r="G88" i="2"/>
  <c r="G87" i="2"/>
  <c r="G86" i="2"/>
  <c r="G85" i="2"/>
  <c r="G84" i="2"/>
  <c r="G83" i="2"/>
  <c r="G82" i="2"/>
  <c r="G81" i="2"/>
  <c r="G80" i="2"/>
  <c r="G79" i="2"/>
  <c r="G78" i="2"/>
  <c r="G77" i="2"/>
  <c r="G76" i="2"/>
  <c r="G74" i="2"/>
  <c r="G73" i="2"/>
  <c r="H72" i="2"/>
  <c r="G68" i="2"/>
  <c r="G67" i="2"/>
  <c r="G66" i="2"/>
  <c r="G65" i="2"/>
  <c r="G64" i="2"/>
  <c r="G63" i="2"/>
  <c r="C62" i="2"/>
  <c r="C61" i="2"/>
  <c r="C60" i="2"/>
  <c r="G56" i="2"/>
  <c r="G54" i="2"/>
  <c r="C50" i="2"/>
  <c r="C49" i="2"/>
  <c r="C48" i="2"/>
  <c r="C47" i="2"/>
  <c r="C43" i="2"/>
  <c r="C42" i="2"/>
  <c r="C41" i="2"/>
  <c r="C40" i="2"/>
  <c r="H39" i="2"/>
  <c r="C39" i="2"/>
  <c r="C38" i="2"/>
  <c r="C37" i="2"/>
  <c r="H35" i="2"/>
  <c r="C35" i="2"/>
  <c r="C34" i="2"/>
  <c r="C33" i="2"/>
  <c r="C32" i="2"/>
  <c r="C31" i="2"/>
  <c r="C30" i="2"/>
  <c r="C29" i="2"/>
  <c r="C28" i="2"/>
  <c r="C27" i="2"/>
  <c r="H26" i="2"/>
  <c r="C26" i="2"/>
  <c r="C25" i="2"/>
  <c r="H24" i="2"/>
  <c r="C24" i="2"/>
  <c r="C23" i="2"/>
  <c r="C22" i="2"/>
  <c r="H21" i="2"/>
  <c r="C21" i="2"/>
  <c r="C20" i="2"/>
  <c r="C19" i="2"/>
  <c r="H18" i="2"/>
  <c r="C18" i="2"/>
  <c r="C17" i="2"/>
  <c r="C16" i="2"/>
  <c r="C15" i="2"/>
  <c r="H14" i="2"/>
  <c r="C14" i="2"/>
  <c r="C13" i="2"/>
  <c r="C12" i="2"/>
  <c r="C11" i="2"/>
  <c r="I10" i="2"/>
  <c r="H10" i="2"/>
  <c r="C10" i="2"/>
  <c r="C9" i="2"/>
  <c r="C8" i="2"/>
  <c r="H215" i="2" l="1"/>
  <c r="H111" i="2"/>
  <c r="H135" i="2"/>
  <c r="H57" i="2"/>
  <c r="H76" i="2"/>
  <c r="H376" i="2"/>
  <c r="H100" i="2"/>
  <c r="H292" i="2"/>
  <c r="H79" i="2"/>
  <c r="H115" i="2"/>
  <c r="H188" i="2"/>
  <c r="H68" i="2"/>
  <c r="H81" i="2"/>
  <c r="H239" i="2"/>
  <c r="H89" i="2"/>
  <c r="H173" i="2"/>
  <c r="H153" i="2"/>
  <c r="H205" i="2"/>
  <c r="H125" i="2"/>
  <c r="H266" i="2"/>
  <c r="I14" i="2"/>
  <c r="I18" i="2" s="1"/>
  <c r="I21" i="2" s="1"/>
  <c r="I24" i="2" s="1"/>
  <c r="I26" i="2" s="1"/>
  <c r="I35" i="2" s="1"/>
  <c r="I36" i="2" s="1"/>
  <c r="I37" i="2" s="1"/>
  <c r="I39" i="2" s="1"/>
  <c r="I40" i="2" s="1"/>
  <c r="H268" i="2"/>
  <c r="H340" i="2"/>
  <c r="H122" i="2"/>
  <c r="H242" i="2"/>
  <c r="H107" i="2"/>
  <c r="H129" i="2"/>
  <c r="H185" i="2"/>
  <c r="H210" i="2"/>
  <c r="H222" i="2"/>
  <c r="H86" i="2"/>
  <c r="H166" i="2"/>
  <c r="H235" i="2"/>
  <c r="H178" i="2"/>
  <c r="H252" i="2"/>
  <c r="H159" i="2"/>
  <c r="H271" i="2"/>
  <c r="H139" i="2"/>
  <c r="H182" i="2"/>
  <c r="H344" i="2"/>
  <c r="H105" i="2"/>
  <c r="H96" i="2"/>
  <c r="H233" i="2"/>
  <c r="H279" i="2"/>
  <c r="H262" i="2"/>
  <c r="H257" i="2"/>
  <c r="H148" i="2"/>
  <c r="I41" i="2"/>
  <c r="I46" i="2"/>
  <c r="I47" i="2" s="1"/>
  <c r="I48" i="2" s="1"/>
  <c r="I49" i="2" s="1"/>
  <c r="I57" i="2" l="1"/>
  <c r="I58" i="2" s="1"/>
  <c r="I59" i="2" s="1"/>
  <c r="I60" i="2" s="1"/>
  <c r="I61" i="2" s="1"/>
  <c r="I62" i="2" s="1"/>
  <c r="I63" i="2" s="1"/>
  <c r="I68" i="2" s="1"/>
  <c r="I69" i="2" s="1"/>
  <c r="I72" i="2" s="1"/>
  <c r="I76" i="2" s="1"/>
  <c r="I77" i="2" s="1"/>
  <c r="I79" i="2"/>
  <c r="I81" i="2" s="1"/>
  <c r="I86" i="2" s="1"/>
  <c r="I87" i="2" s="1"/>
  <c r="I89" i="2" s="1"/>
  <c r="I96" i="2" s="1"/>
  <c r="I98" i="2" s="1"/>
  <c r="I100" i="2" s="1"/>
  <c r="I101" i="2" s="1"/>
  <c r="I102" i="2" s="1"/>
  <c r="I105" i="2" s="1"/>
  <c r="I107" i="2" s="1"/>
  <c r="I111" i="2" s="1"/>
  <c r="I112" i="2" s="1"/>
  <c r="I115" i="2" s="1"/>
  <c r="I116" i="2" s="1"/>
  <c r="I122" i="2" s="1"/>
  <c r="I125" i="2" s="1"/>
  <c r="I126" i="2" s="1"/>
  <c r="I129" i="2" s="1"/>
  <c r="I130" i="2" s="1"/>
  <c r="I131" i="2" s="1"/>
  <c r="I135" i="2" s="1"/>
  <c r="I136" i="2" s="1"/>
  <c r="I139" i="2" s="1"/>
  <c r="I140" i="2" s="1"/>
  <c r="I141" i="2" s="1"/>
  <c r="I148" i="2" s="1"/>
  <c r="I153" i="2" s="1"/>
  <c r="I155" i="2" s="1"/>
  <c r="I156" i="2" s="1"/>
  <c r="I159" i="2" s="1"/>
  <c r="I160" i="2" s="1"/>
  <c r="I166" i="2" s="1"/>
  <c r="I170" i="2" s="1"/>
  <c r="I173" i="2" s="1"/>
  <c r="I174" i="2" s="1"/>
  <c r="I175" i="2" s="1"/>
  <c r="I178" i="2" l="1"/>
  <c r="I179" i="2" s="1"/>
  <c r="I182" i="2" s="1"/>
  <c r="I185" i="2" s="1"/>
  <c r="I188" i="2" s="1"/>
  <c r="I189" i="2" s="1"/>
  <c r="I190" i="2" s="1"/>
  <c r="I192" i="2" s="1"/>
  <c r="I193" i="2" s="1"/>
  <c r="I194" i="2" s="1"/>
  <c r="I195" i="2" s="1"/>
  <c r="I196" i="2" s="1"/>
  <c r="I205" i="2" s="1"/>
  <c r="I206" i="2" s="1"/>
  <c r="I207" i="2" s="1"/>
  <c r="I210" i="2" s="1"/>
  <c r="I211" i="2" s="1"/>
  <c r="I212" i="2" s="1"/>
  <c r="I213" i="2" s="1"/>
  <c r="I215" i="2" s="1"/>
  <c r="I216" i="2" s="1"/>
  <c r="I222" i="2" s="1"/>
  <c r="I223" i="2" s="1"/>
  <c r="I224" i="2" s="1"/>
  <c r="I233" i="2" s="1"/>
  <c r="I235" i="2" s="1"/>
  <c r="I239" i="2" s="1"/>
  <c r="I240" i="2" l="1"/>
  <c r="I242" i="2" s="1"/>
  <c r="I243" i="2" s="1"/>
  <c r="I244" i="2" s="1"/>
  <c r="I245" i="2" s="1"/>
  <c r="I246" i="2" s="1"/>
  <c r="I252" i="2" l="1"/>
  <c r="I253" i="2" s="1"/>
  <c r="I248" i="2"/>
  <c r="I249" i="2" s="1"/>
  <c r="I250" i="2" s="1"/>
  <c r="I251" i="2" s="1"/>
  <c r="I257" i="2" l="1"/>
  <c r="I262" i="2"/>
  <c r="I263" i="2" s="1"/>
  <c r="I264" i="2" s="1"/>
  <c r="I266" i="2" s="1"/>
  <c r="I268" i="2" s="1"/>
  <c r="I269" i="2" s="1"/>
  <c r="I271" i="2" l="1"/>
  <c r="I275" i="2" l="1"/>
  <c r="I276" i="2" l="1"/>
  <c r="I279" i="2" s="1"/>
  <c r="I280" i="2" s="1"/>
  <c r="I281" i="2" s="1"/>
  <c r="I282" i="2" l="1"/>
  <c r="I284" i="2" s="1"/>
  <c r="I285" i="2" s="1"/>
  <c r="I286" i="2" s="1"/>
  <c r="I287" i="2" s="1"/>
  <c r="I288" i="2" s="1"/>
  <c r="I289" i="2" l="1"/>
  <c r="I290" i="2" s="1"/>
  <c r="I292" i="2" s="1"/>
  <c r="I293" i="2" s="1"/>
  <c r="I294" i="2" s="1"/>
  <c r="I295" i="2" s="1"/>
  <c r="I296" i="2" l="1"/>
  <c r="I297" i="2" s="1"/>
  <c r="I298" i="2" s="1"/>
  <c r="I299" i="2" s="1"/>
  <c r="I300" i="2" s="1"/>
  <c r="I301" i="2" s="1"/>
  <c r="I302" i="2" s="1"/>
  <c r="I303" i="2" s="1"/>
  <c r="I304" i="2" s="1"/>
  <c r="I305" i="2" s="1"/>
  <c r="I306" i="2" l="1"/>
  <c r="I307" i="2" s="1"/>
  <c r="I308" i="2" l="1"/>
  <c r="I309" i="2" s="1"/>
  <c r="I310" i="2" s="1"/>
  <c r="I311" i="2" s="1"/>
  <c r="I312" i="2" l="1"/>
  <c r="I313" i="2" s="1"/>
  <c r="I314" i="2" s="1"/>
  <c r="I315" i="2" s="1"/>
  <c r="I316" i="2" s="1"/>
  <c r="I317" i="2" l="1"/>
  <c r="I318" i="2" s="1"/>
  <c r="I319" i="2" s="1"/>
  <c r="I320" i="2" s="1"/>
  <c r="I321" i="2" s="1"/>
  <c r="I322" i="2" s="1"/>
  <c r="I323" i="2" s="1"/>
  <c r="I324" i="2" s="1"/>
  <c r="I325" i="2" s="1"/>
  <c r="I326" i="2" s="1"/>
  <c r="I327" i="2" l="1"/>
  <c r="I328" i="2" s="1"/>
  <c r="I329" i="2" s="1"/>
  <c r="I330" i="2" s="1"/>
  <c r="I331" i="2" s="1"/>
  <c r="I332" i="2" s="1"/>
  <c r="I333" i="2" s="1"/>
  <c r="I334" i="2" l="1"/>
  <c r="I335" i="2" s="1"/>
  <c r="I336" i="2" l="1"/>
  <c r="I337" i="2" s="1"/>
  <c r="I338" i="2" s="1"/>
  <c r="I340" i="2" s="1"/>
  <c r="I341" i="2" s="1"/>
  <c r="I342" i="2" l="1"/>
  <c r="I344" i="2" l="1"/>
  <c r="I343" i="2"/>
  <c r="I345" i="2" s="1"/>
  <c r="I346" i="2" s="1"/>
  <c r="I347" i="2" s="1"/>
  <c r="I348" i="2" l="1"/>
  <c r="I349" i="2" s="1"/>
  <c r="I350" i="2" s="1"/>
  <c r="I351" i="2" s="1"/>
  <c r="I352" i="2" s="1"/>
  <c r="I353" i="2" s="1"/>
  <c r="I354" i="2" l="1"/>
  <c r="I355" i="2" s="1"/>
  <c r="I356" i="2" s="1"/>
  <c r="I357" i="2" s="1"/>
  <c r="I358" i="2" s="1"/>
  <c r="I359" i="2" l="1"/>
  <c r="I360" i="2" l="1"/>
  <c r="I361" i="2" s="1"/>
  <c r="I362" i="2" l="1"/>
  <c r="I363" i="2" s="1"/>
  <c r="I364" i="2" s="1"/>
  <c r="I365" i="2" s="1"/>
  <c r="I366" i="2" s="1"/>
  <c r="I367" i="2" s="1"/>
  <c r="I368" i="2" s="1"/>
  <c r="I369" i="2" s="1"/>
  <c r="I370" i="2" l="1"/>
  <c r="I371" i="2" s="1"/>
  <c r="I372" i="2" s="1"/>
  <c r="I373" i="2" s="1"/>
  <c r="I374" i="2" s="1"/>
  <c r="I376" i="2" s="1"/>
  <c r="I377" i="2" s="1"/>
  <c r="I378" i="2" s="1"/>
  <c r="I379" i="2" l="1"/>
  <c r="I380" i="2" s="1"/>
  <c r="I381" i="2" l="1"/>
  <c r="I382" i="2" s="1"/>
  <c r="I383" i="2" s="1"/>
  <c r="I384" i="2" s="1"/>
  <c r="I385" i="2" s="1"/>
  <c r="I386" i="2" s="1"/>
  <c r="I387" i="2" s="1"/>
  <c r="I388" i="2" s="1"/>
  <c r="I389" i="2" l="1"/>
  <c r="I390" i="2" s="1"/>
  <c r="I391" i="2" s="1"/>
  <c r="I392" i="2" s="1"/>
  <c r="I393" i="2" s="1"/>
  <c r="I394" i="2" s="1"/>
  <c r="I395" i="2" l="1"/>
  <c r="I396" i="2" s="1"/>
  <c r="I397" i="2" l="1"/>
  <c r="I398" i="2" s="1"/>
  <c r="I399" i="2" s="1"/>
  <c r="I400" i="2" s="1"/>
  <c r="I401" i="2" l="1"/>
  <c r="I402" i="2" s="1"/>
  <c r="I403" i="2" s="1"/>
  <c r="I404" i="2" s="1"/>
  <c r="I405" i="2" s="1"/>
  <c r="I406" i="2" s="1"/>
  <c r="I407" i="2" s="1"/>
  <c r="I408" i="2" l="1"/>
  <c r="I409" i="2" s="1"/>
  <c r="I410" i="2" s="1"/>
  <c r="I411" i="2" s="1"/>
  <c r="I412" i="2" s="1"/>
  <c r="I413" i="2" s="1"/>
  <c r="I414" i="2" s="1"/>
  <c r="E42" i="1" l="1"/>
  <c r="F42" i="1" s="1"/>
  <c r="E40" i="1"/>
  <c r="F40" i="1" s="1"/>
  <c r="E39" i="1"/>
  <c r="F39" i="1" s="1"/>
  <c r="E38" i="1"/>
  <c r="F38" i="1" s="1"/>
  <c r="E37" i="1"/>
  <c r="F37" i="1" s="1"/>
  <c r="E36" i="1"/>
  <c r="F36" i="1" s="1"/>
  <c r="E35" i="1"/>
  <c r="F35" i="1" s="1"/>
  <c r="E34" i="1"/>
  <c r="F34" i="1" s="1"/>
  <c r="E33" i="1"/>
  <c r="F33" i="1" s="1"/>
  <c r="E32" i="1"/>
  <c r="F32" i="1" s="1"/>
  <c r="E31" i="1"/>
  <c r="F31" i="1" s="1"/>
  <c r="E30" i="1"/>
  <c r="F30" i="1" s="1"/>
  <c r="E99" i="1"/>
  <c r="F99" i="1" s="1"/>
  <c r="E100" i="1"/>
  <c r="F100" i="1" s="1"/>
  <c r="E101" i="1"/>
  <c r="F101" i="1" s="1"/>
  <c r="E102" i="1"/>
  <c r="F102" i="1" s="1"/>
  <c r="E103" i="1"/>
  <c r="F103" i="1" s="1"/>
  <c r="E104" i="1"/>
  <c r="F104" i="1" s="1"/>
  <c r="E105" i="1"/>
  <c r="F105" i="1" s="1"/>
  <c r="E106" i="1"/>
  <c r="F106" i="1" s="1"/>
  <c r="E107" i="1"/>
  <c r="F107" i="1" s="1"/>
  <c r="E108" i="1"/>
  <c r="F108" i="1" s="1"/>
  <c r="E109" i="1"/>
  <c r="F109" i="1" s="1"/>
  <c r="E110" i="1"/>
  <c r="F110" i="1" s="1"/>
  <c r="E111" i="1"/>
  <c r="F111" i="1" s="1"/>
  <c r="E112" i="1"/>
  <c r="F112" i="1" s="1"/>
  <c r="E113" i="1"/>
  <c r="F113" i="1" s="1"/>
  <c r="E114" i="1"/>
  <c r="F114" i="1" s="1"/>
  <c r="E115" i="1"/>
  <c r="F115" i="1" s="1"/>
  <c r="E116" i="1"/>
  <c r="F116" i="1" s="1"/>
  <c r="E117" i="1"/>
  <c r="F117" i="1" s="1"/>
  <c r="E118" i="1"/>
  <c r="F118" i="1" s="1"/>
  <c r="E119" i="1"/>
  <c r="F119" i="1" s="1"/>
  <c r="E120" i="1"/>
  <c r="F120" i="1" s="1"/>
  <c r="E121" i="1"/>
  <c r="F121" i="1" s="1"/>
  <c r="E122" i="1"/>
  <c r="F122" i="1" s="1"/>
  <c r="E123" i="1"/>
  <c r="F123" i="1" s="1"/>
  <c r="E98" i="1"/>
  <c r="F98" i="1" s="1"/>
  <c r="E25" i="1"/>
  <c r="F25" i="1" s="1"/>
  <c r="E14" i="1"/>
  <c r="F14" i="1" s="1"/>
  <c r="E15" i="1"/>
  <c r="F15" i="1" s="1"/>
  <c r="E16" i="1"/>
  <c r="F16" i="1" s="1"/>
  <c r="E17" i="1"/>
  <c r="F17" i="1" s="1"/>
  <c r="E18" i="1"/>
  <c r="F18" i="1" s="1"/>
  <c r="E19" i="1"/>
  <c r="F19" i="1" s="1"/>
  <c r="E20" i="1"/>
  <c r="F20" i="1" s="1"/>
  <c r="E21" i="1"/>
  <c r="F21" i="1" s="1"/>
  <c r="E22" i="1"/>
  <c r="F22" i="1" s="1"/>
  <c r="E23" i="1"/>
  <c r="F23" i="1" s="1"/>
  <c r="E8" i="1"/>
  <c r="F8" i="1" s="1"/>
  <c r="E9" i="1"/>
  <c r="F9" i="1" s="1"/>
  <c r="E10" i="1"/>
  <c r="F10" i="1" s="1"/>
  <c r="E11" i="1"/>
  <c r="F11" i="1" s="1"/>
  <c r="E12" i="1"/>
  <c r="F12" i="1" s="1"/>
  <c r="E13" i="1"/>
  <c r="F13" i="1" s="1"/>
  <c r="E7" i="1"/>
  <c r="F7" i="1" s="1"/>
  <c r="E75" i="1"/>
  <c r="F75" i="1" s="1"/>
  <c r="E79" i="1"/>
  <c r="F79" i="1" s="1"/>
  <c r="E81" i="1"/>
  <c r="F81" i="1" s="1"/>
  <c r="E59" i="1"/>
  <c r="F59" i="1" s="1"/>
  <c r="E57" i="1"/>
  <c r="F57" i="1" s="1"/>
  <c r="E56" i="1"/>
  <c r="F56" i="1" s="1"/>
  <c r="E55" i="1"/>
  <c r="F55" i="1" s="1"/>
  <c r="E54" i="1"/>
  <c r="F54" i="1" s="1"/>
  <c r="E53" i="1"/>
  <c r="F53" i="1" s="1"/>
  <c r="E52" i="1"/>
  <c r="F52" i="1" s="1"/>
  <c r="E51" i="1"/>
  <c r="F51" i="1" s="1"/>
  <c r="E50" i="1"/>
  <c r="F50" i="1" s="1"/>
  <c r="E49" i="1"/>
  <c r="F49" i="1" s="1"/>
  <c r="E48" i="1"/>
  <c r="F48" i="1" s="1"/>
  <c r="E47" i="1"/>
  <c r="F47" i="1" s="1"/>
  <c r="E91" i="1"/>
  <c r="F91" i="1" s="1"/>
  <c r="E88" i="1"/>
  <c r="F88" i="1" s="1"/>
  <c r="E89" i="1"/>
  <c r="F89" i="1" s="1"/>
  <c r="E87" i="1"/>
  <c r="F87" i="1" s="1"/>
  <c r="E73" i="1"/>
  <c r="F73" i="1" s="1"/>
  <c r="E74" i="1"/>
  <c r="F74" i="1" s="1"/>
  <c r="E76" i="1"/>
  <c r="F76" i="1" s="1"/>
  <c r="E77" i="1"/>
  <c r="F77" i="1" s="1"/>
  <c r="E78" i="1"/>
  <c r="F78" i="1" s="1"/>
  <c r="E65" i="1"/>
  <c r="F65" i="1" s="1"/>
  <c r="E66" i="1"/>
  <c r="F66" i="1" s="1"/>
  <c r="E67" i="1"/>
  <c r="F67" i="1" s="1"/>
  <c r="E68" i="1"/>
  <c r="F68" i="1" s="1"/>
  <c r="E69" i="1"/>
  <c r="F69" i="1" s="1"/>
  <c r="E70" i="1"/>
  <c r="F70" i="1" s="1"/>
  <c r="E71" i="1"/>
  <c r="F71" i="1" s="1"/>
  <c r="E72" i="1"/>
  <c r="F72" i="1" s="1"/>
  <c r="G22" i="1" l="1"/>
  <c r="G11" i="1"/>
  <c r="G72" i="1"/>
  <c r="G123" i="1"/>
  <c r="G66" i="1"/>
  <c r="G31" i="1"/>
  <c r="G40" i="1"/>
  <c r="G53" i="1"/>
  <c r="G78" i="1"/>
  <c r="G105" i="1"/>
  <c r="G4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Behrensmeyer, Kay</author>
  </authors>
  <commentList>
    <comment ref="F7" authorId="0" shapeId="0" xr:uid="{76826B07-17E5-40B1-8EDE-E76E5C712607}">
      <text>
        <r>
          <rPr>
            <b/>
            <sz val="9"/>
            <color indexed="81"/>
            <rFont val="Tahoma"/>
            <family val="2"/>
          </rPr>
          <t>Behrensmeyer, Kay:</t>
        </r>
        <r>
          <rPr>
            <sz val="9"/>
            <color indexed="81"/>
            <rFont val="Tahoma"/>
            <family val="2"/>
          </rPr>
          <t xml:space="preserve">
Converted from feet to meters.  10' minimum for sandstone to be graphed as a separate unit.
Note also that these are taped horizontal distances and actual thickness is less for dipping beds.
Conversion: 3.28' in 1 m; .3048 m in 1 '</t>
        </r>
      </text>
    </comment>
    <comment ref="G7" authorId="0" shapeId="0" xr:uid="{D6527556-2BE1-4DA5-BD2F-93A81991AC9E}">
      <text>
        <r>
          <rPr>
            <b/>
            <sz val="9"/>
            <color indexed="81"/>
            <rFont val="Tahoma"/>
            <family val="2"/>
          </rPr>
          <t>Behrensmeyer, Kay:</t>
        </r>
        <r>
          <rPr>
            <sz val="9"/>
            <color indexed="81"/>
            <rFont val="Tahoma"/>
            <family val="2"/>
          </rPr>
          <t xml:space="preserve">
Actual thickness is less than horizontal taped distance on the ground.
This it the correct measurement for parts measured this way.</t>
        </r>
      </text>
    </comment>
    <comment ref="C8" authorId="0" shapeId="0" xr:uid="{EF31F94D-BF3D-48DC-847E-2E7B64185F53}">
      <text>
        <r>
          <rPr>
            <b/>
            <sz val="9"/>
            <color indexed="81"/>
            <rFont val="Tahoma"/>
            <family val="2"/>
          </rPr>
          <t>Behrensmeyer, Kay:</t>
        </r>
        <r>
          <rPr>
            <sz val="9"/>
            <color indexed="81"/>
            <rFont val="Tahoma"/>
            <family val="2"/>
          </rPr>
          <t xml:space="preserve">
These generally agree with calculations on the notes, where these are visible.</t>
        </r>
      </text>
    </comment>
    <comment ref="B312" authorId="0" shapeId="0" xr:uid="{2CD4C1E9-E65B-49CB-89EB-B1011C1DDCF9}">
      <text>
        <r>
          <rPr>
            <b/>
            <sz val="9"/>
            <color indexed="81"/>
            <rFont val="Tahoma"/>
            <family val="2"/>
          </rPr>
          <t>Behrensmeyer, Kay:</t>
        </r>
        <r>
          <rPr>
            <sz val="9"/>
            <color indexed="81"/>
            <rFont val="Tahoma"/>
            <family val="2"/>
          </rPr>
          <t xml:space="preserve">
Original MM notes not used for U-level, which was also measured by other individuals; may differ in some details..</t>
        </r>
      </text>
    </comment>
    <comment ref="F312" authorId="0" shapeId="0" xr:uid="{FB43A16D-DD5E-4F85-B0EC-BF1ABCB03152}">
      <text>
        <r>
          <rPr>
            <b/>
            <sz val="9"/>
            <color indexed="81"/>
            <rFont val="Tahoma"/>
            <family val="2"/>
          </rPr>
          <t>Behrensmeyer, Kay:</t>
        </r>
        <r>
          <rPr>
            <sz val="9"/>
            <color indexed="81"/>
            <rFont val="Tahoma"/>
            <family val="2"/>
          </rPr>
          <t xml:space="preserve">
U level thicknesses copied from previous conversion to meters.</t>
        </r>
      </text>
    </comment>
  </commentList>
</comments>
</file>

<file path=xl/sharedStrings.xml><?xml version="1.0" encoding="utf-8"?>
<sst xmlns="http://schemas.openxmlformats.org/spreadsheetml/2006/main" count="849" uniqueCount="329">
  <si>
    <t>Formation</t>
  </si>
  <si>
    <t>Notes</t>
  </si>
  <si>
    <t>Nagri</t>
  </si>
  <si>
    <t>Y0311</t>
  </si>
  <si>
    <t>Chinji</t>
  </si>
  <si>
    <t>Kamlial</t>
  </si>
  <si>
    <t>Average</t>
  </si>
  <si>
    <t>Dhok Pathan/Nagri</t>
  </si>
  <si>
    <t>Nagri/Chinji</t>
  </si>
  <si>
    <t>Chinji/Kamlial</t>
  </si>
  <si>
    <t>Y0724</t>
  </si>
  <si>
    <t>Top (m)</t>
  </si>
  <si>
    <t>Y0258</t>
  </si>
  <si>
    <t>Y0259</t>
  </si>
  <si>
    <t>Rohtas</t>
  </si>
  <si>
    <t>Daud Khel</t>
  </si>
  <si>
    <t>Local Top Dhok Pathan</t>
  </si>
  <si>
    <t>Kamlial/Murree</t>
  </si>
  <si>
    <t>Eocene Limestone</t>
  </si>
  <si>
    <t>Y0728</t>
  </si>
  <si>
    <t>Y0779</t>
  </si>
  <si>
    <t>Y0799</t>
  </si>
  <si>
    <t>Y0646</t>
  </si>
  <si>
    <t>Y0798</t>
  </si>
  <si>
    <t>Y0804</t>
  </si>
  <si>
    <t>Y0791</t>
  </si>
  <si>
    <t>Y0077</t>
  </si>
  <si>
    <t>Y0773</t>
  </si>
  <si>
    <t>Y0638</t>
  </si>
  <si>
    <t>Y0821</t>
  </si>
  <si>
    <t>Y0714</t>
  </si>
  <si>
    <t>Y0667</t>
  </si>
  <si>
    <t>Y0849</t>
  </si>
  <si>
    <t>Y0060</t>
  </si>
  <si>
    <t>Y0716</t>
  </si>
  <si>
    <t>Y0770</t>
  </si>
  <si>
    <t>Y0710</t>
  </si>
  <si>
    <t>Y0725</t>
  </si>
  <si>
    <t>Y0848</t>
  </si>
  <si>
    <t>Y0842</t>
  </si>
  <si>
    <t>Meters/Ma</t>
  </si>
  <si>
    <t>cm/1000 yrs</t>
  </si>
  <si>
    <t>2r base</t>
  </si>
  <si>
    <t>2An.1n/2An.2r</t>
  </si>
  <si>
    <t>2An.2n/2An.3r</t>
  </si>
  <si>
    <t>2An.3n/2Ar</t>
  </si>
  <si>
    <t>3r/3An</t>
  </si>
  <si>
    <t>3An/3Bn</t>
  </si>
  <si>
    <t>3Bn/4n</t>
  </si>
  <si>
    <t>4n.2n/4r.1n</t>
  </si>
  <si>
    <t>4n1n/4An</t>
  </si>
  <si>
    <t>4An/4Ar.1r</t>
  </si>
  <si>
    <t>3Br.1n top(?); (Gamma)</t>
  </si>
  <si>
    <t>5r.1r/5r.1n</t>
  </si>
  <si>
    <t>5r.1n/5r.2r</t>
  </si>
  <si>
    <t>5r.2r/5r.2n</t>
  </si>
  <si>
    <t>5r.2n/5r.3r</t>
  </si>
  <si>
    <t>5r.3r/5An.1n</t>
  </si>
  <si>
    <t>5An.1n/5An.1r</t>
  </si>
  <si>
    <t>5An.1r/5An.2n</t>
  </si>
  <si>
    <t>5An.2n/5Ar.1r</t>
  </si>
  <si>
    <t>5Ar.1r/5Ar.1n</t>
  </si>
  <si>
    <t>5Ar.3r/5AAn</t>
  </si>
  <si>
    <t>5AAn/5AAr</t>
  </si>
  <si>
    <t>5AAr/5ABn</t>
  </si>
  <si>
    <t>5ABn/5ABr</t>
  </si>
  <si>
    <t>5ABr/5ACn</t>
  </si>
  <si>
    <t>5ACn/5ACr</t>
  </si>
  <si>
    <t>5ACr/5ADn</t>
  </si>
  <si>
    <t>5ADn/5ADr</t>
  </si>
  <si>
    <t>5Bn.1r/5Bn.2n</t>
  </si>
  <si>
    <t>5Bn.2n/5Br</t>
  </si>
  <si>
    <t>5Br/5Cn.1n</t>
  </si>
  <si>
    <t>5Cn.3n/5Cr</t>
  </si>
  <si>
    <t>5Cr/5Dn</t>
  </si>
  <si>
    <t>5Dn/5Dr.1r</t>
  </si>
  <si>
    <t>5Dr.2r/5En</t>
  </si>
  <si>
    <t>4Ar.2n/4Ar.3r</t>
  </si>
  <si>
    <t>5n.2n/5r.1r</t>
  </si>
  <si>
    <t>4Ar.3r/5n.1n</t>
  </si>
  <si>
    <t>Chitta Parwala Nala</t>
  </si>
  <si>
    <t>Gambir Kas</t>
  </si>
  <si>
    <t>Kaulial Kas</t>
  </si>
  <si>
    <t>3Br.3r/4n.1n; (Beta)</t>
  </si>
  <si>
    <t>4n.1n/4n.1r; (Alpha in middle)</t>
  </si>
  <si>
    <t>4n.2n/4r.1r; (~X)</t>
  </si>
  <si>
    <t>4r.2r/4An (~UU)</t>
  </si>
  <si>
    <t>4An/4Ar.1r; (between P and Q)</t>
  </si>
  <si>
    <t>4Ar.1r/4Ar.1n; ("U level" just below O)</t>
  </si>
  <si>
    <t>4Ar.1n/4Ar.2r; (between N and O)</t>
  </si>
  <si>
    <t>4Ar.2r/4Ar.2n; (between M and MM)</t>
  </si>
  <si>
    <t>4Ar.2n/4Ar.3r; (between K and L)</t>
  </si>
  <si>
    <t>5n.2n/5r.1r; (just above C)</t>
  </si>
  <si>
    <t>3Br.1n/3Br.2r</t>
  </si>
  <si>
    <t>4n.1r/4n.2n top; (~Z)</t>
  </si>
  <si>
    <t>2Ar/3n.1n, Basawa Kas</t>
  </si>
  <si>
    <t>3n.4n/3r</t>
  </si>
  <si>
    <t>Chron Boundary, Notes</t>
  </si>
  <si>
    <t>Chron Boundary</t>
  </si>
  <si>
    <t>Fossil Locality</t>
  </si>
  <si>
    <t>Y0729/Y0789</t>
  </si>
  <si>
    <t>Y0076/L0066</t>
  </si>
  <si>
    <t>Y0698/Y0699</t>
  </si>
  <si>
    <t>Y0726/Y0774</t>
  </si>
  <si>
    <t>Age (midpoint)</t>
  </si>
  <si>
    <t>Strat Level</t>
  </si>
  <si>
    <t>Dhok Pathan</t>
  </si>
  <si>
    <t>Av. Lower DP</t>
  </si>
  <si>
    <t>Av. Upper DP</t>
  </si>
  <si>
    <t>Hussain et al. 1979</t>
  </si>
  <si>
    <t>Age Estimate</t>
  </si>
  <si>
    <t>Fm cm/1000 yrs</t>
  </si>
  <si>
    <t>Behrensmeyer et al. 2007</t>
  </si>
  <si>
    <r>
      <t xml:space="preserve">Gabhir Section - Levels of Selected Localities  </t>
    </r>
    <r>
      <rPr>
        <sz val="12"/>
        <rFont val="Arial"/>
        <family val="2"/>
      </rPr>
      <t>(J. C. Barry, Pers. Comm. 2023)</t>
    </r>
  </si>
  <si>
    <t>Nagri Fm Av.</t>
  </si>
  <si>
    <t>Chinji Fm Av.</t>
  </si>
  <si>
    <t>Gabhir Kas - Composite Section (Gambir + Chitta Parwala Nala)</t>
  </si>
  <si>
    <t>4Ar.3r/5n.1n; (~K, "Long Normal" top)</t>
  </si>
  <si>
    <t>Johnson et al. 1985; Willis 1993a; J.C. Barry, Pers. Comm. 2023</t>
  </si>
  <si>
    <t>McRae 1989; J.C. Barry, Pers. Comm. 2023</t>
  </si>
  <si>
    <t>Measured by Marc Monaghan - Behrensmeyer update 2023</t>
  </si>
  <si>
    <t>Av. Chinji Fm</t>
  </si>
  <si>
    <t>Av. Kamlial</t>
  </si>
  <si>
    <t>Av. Nagri Fm</t>
  </si>
  <si>
    <t>The following table provides additional information on rates of sediment accummulation using the stratigraphic levels and ages calculated by J.C. Barry for specific fossil localities in the Gabhir Section.</t>
  </si>
  <si>
    <t>Date on Field Notes</t>
  </si>
  <si>
    <t>Page</t>
  </si>
  <si>
    <t>Feet</t>
  </si>
  <si>
    <t>Lithology</t>
  </si>
  <si>
    <t>Unit</t>
  </si>
  <si>
    <t>Actual Thickn. (meters)</t>
  </si>
  <si>
    <t>Unit Thickness</t>
  </si>
  <si>
    <t>Total Meters</t>
  </si>
  <si>
    <t>SS</t>
  </si>
  <si>
    <t>A (base)</t>
  </si>
  <si>
    <t>A at old dam in Kaulial Kas; 1-19-78 A (in box); measured in m.</t>
  </si>
  <si>
    <t>Taped on ground (horiz) then converted to thickness using dip</t>
  </si>
  <si>
    <t>Continuing taped measurements from here up to Unit 20</t>
  </si>
  <si>
    <t>S + Z + C</t>
  </si>
  <si>
    <t>"TT" - Total Thickness on horizontal plane (tape)</t>
  </si>
  <si>
    <t>S + G</t>
  </si>
  <si>
    <t>S+Z+C</t>
  </si>
  <si>
    <t>Top of S+Z+C</t>
  </si>
  <si>
    <t>H9-78 B (in box)</t>
  </si>
  <si>
    <t>C+Z</t>
  </si>
  <si>
    <t>S+G</t>
  </si>
  <si>
    <t>Poor exposure</t>
  </si>
  <si>
    <t>From here on, Abney Level and Jacob's staff</t>
  </si>
  <si>
    <t>Abney Level stops here</t>
  </si>
  <si>
    <t>Ground taping from here</t>
  </si>
  <si>
    <t>G</t>
  </si>
  <si>
    <t>1-19-78 C in box</t>
  </si>
  <si>
    <t>Indt</t>
  </si>
  <si>
    <t>Poor Exposure</t>
  </si>
  <si>
    <t>B (base SS)</t>
  </si>
  <si>
    <t>JB A to B = 1762' = 537.1 m (divided feet by 3.28); 1790' on Pat's graphed section</t>
  </si>
  <si>
    <t>Covered with reeds</t>
  </si>
  <si>
    <t>Valley</t>
  </si>
  <si>
    <t>Blue-gray ss</t>
  </si>
  <si>
    <t>Poor exposure with thin sand beds</t>
  </si>
  <si>
    <t>Nagri SS</t>
  </si>
  <si>
    <t>Yellow bed with fossils</t>
  </si>
  <si>
    <t>G+S</t>
  </si>
  <si>
    <t>C (base of this unit)</t>
  </si>
  <si>
    <t>C5r</t>
  </si>
  <si>
    <t>R</t>
  </si>
  <si>
    <t>"Nagri SS," Reworked numulites, schist, quartzite = extraformational conglomerate</t>
  </si>
  <si>
    <t>1/23/78 A (in box)</t>
  </si>
  <si>
    <t>Abney level from here up</t>
  </si>
  <si>
    <t>D (top of this unit)</t>
  </si>
  <si>
    <t>C to D</t>
  </si>
  <si>
    <t>Clay clast conglom</t>
  </si>
  <si>
    <t>Blue-gray</t>
  </si>
  <si>
    <t>Z+C</t>
  </si>
  <si>
    <t>Paleosol</t>
  </si>
  <si>
    <t>BG SS; Changed to new section area after this</t>
  </si>
  <si>
    <t>Z</t>
  </si>
  <si>
    <t xml:space="preserve">S+Z </t>
  </si>
  <si>
    <t>S+Z</t>
  </si>
  <si>
    <t>Tan SS, some metamorphic pebbles</t>
  </si>
  <si>
    <t>Red clay in burrows in SS</t>
  </si>
  <si>
    <t>C</t>
  </si>
  <si>
    <t>Z+S</t>
  </si>
  <si>
    <t>Y259</t>
  </si>
  <si>
    <t>Clay and CaCO3 clast conglomerate</t>
  </si>
  <si>
    <t>D - E</t>
  </si>
  <si>
    <t>E (base ss)</t>
  </si>
  <si>
    <t>Light tan</t>
  </si>
  <si>
    <t>Tan; 1/24/78B</t>
  </si>
  <si>
    <t>Gray-blue to gray-green</t>
  </si>
  <si>
    <t>F (base of SS ?)</t>
  </si>
  <si>
    <t>Buff, pebbly, silt interbeds</t>
  </si>
  <si>
    <t>B-G</t>
  </si>
  <si>
    <t>Gray</t>
  </si>
  <si>
    <t>Y258</t>
  </si>
  <si>
    <t>brown silts</t>
  </si>
  <si>
    <t>Hard to read xerox</t>
  </si>
  <si>
    <t>H</t>
  </si>
  <si>
    <t xml:space="preserve">Gray-green </t>
  </si>
  <si>
    <t>Y357</t>
  </si>
  <si>
    <t>Choc brown - psol?</t>
  </si>
  <si>
    <t>I (base of SS)</t>
  </si>
  <si>
    <t>Buff S and clay-clast conglomerate</t>
  </si>
  <si>
    <t>Orange-brown silts, red brown silts and clays</t>
  </si>
  <si>
    <t>Fine-grained ss in small cut and fill, light gray-green to buff</t>
  </si>
  <si>
    <t>Gray-green, CaCO3 clast conglom at base (1.8')</t>
  </si>
  <si>
    <t>Pink, fine-grained</t>
  </si>
  <si>
    <t>J (top of SS)</t>
  </si>
  <si>
    <t>Gray-green; notes indicate that J is at the top of the 65' ss</t>
  </si>
  <si>
    <t>Buff, fines up, CaCO3 nod near top</t>
  </si>
  <si>
    <t>Orange-brown, choc brown clays, buff sand at base</t>
  </si>
  <si>
    <t>Gray, fine-grained</t>
  </si>
  <si>
    <t>Buff SS, red silt partings near top</t>
  </si>
  <si>
    <t>Corrected in review of notes - added unit of silts and clays</t>
  </si>
  <si>
    <t>S</t>
  </si>
  <si>
    <t>K (base of ss)</t>
  </si>
  <si>
    <t>Buff SS with CaCO3 conglomerate</t>
  </si>
  <si>
    <t>CaCO3 conglom, buff SS, fines upward</t>
  </si>
  <si>
    <t>Buff, fine grained</t>
  </si>
  <si>
    <t>2/1/78 in box</t>
  </si>
  <si>
    <t>Brown SS (dirty), fines up into psol</t>
  </si>
  <si>
    <t>Gray-green silts</t>
  </si>
  <si>
    <t>Choc brown silts</t>
  </si>
  <si>
    <t>L  (base of ss)</t>
  </si>
  <si>
    <t>Buff with irregular base</t>
  </si>
  <si>
    <t>Red and orange clays and silts, sands</t>
  </si>
  <si>
    <t>M (base of ss)</t>
  </si>
  <si>
    <t>Gray-buff ss, with CaCO3 nodule congl</t>
  </si>
  <si>
    <t>Y275</t>
  </si>
  <si>
    <t>Locality 261; in mixed, mainly fine-gr lithofacies</t>
  </si>
  <si>
    <t>Y261</t>
  </si>
  <si>
    <t>Tauxe 36, 35, 34</t>
  </si>
  <si>
    <t>Mainly fine-gr</t>
  </si>
  <si>
    <t>Buff ss; Tauxe 34 just below SS</t>
  </si>
  <si>
    <t>MM</t>
  </si>
  <si>
    <t>Tauxe 33</t>
  </si>
  <si>
    <t>Choc clays, distinct contact with green-gray S</t>
  </si>
  <si>
    <t>Blue gray, laterally grades into Z</t>
  </si>
  <si>
    <t>Tauxe 7</t>
  </si>
  <si>
    <t>Gray-green to buff, pink-gray, mostly f</t>
  </si>
  <si>
    <t>N</t>
  </si>
  <si>
    <t>Tauxe 15</t>
  </si>
  <si>
    <t>Yellow-gray, gray, with interbedded Z</t>
  </si>
  <si>
    <t>Clay clast conglom, dirty sand, fining up</t>
  </si>
  <si>
    <t>Y410</t>
  </si>
  <si>
    <t>Tauxe 5, 3, 8, 4, 9</t>
  </si>
  <si>
    <t>Y410 20m above base; 2317m on JB Section Roll</t>
  </si>
  <si>
    <t>gray-pink to yellow-gray</t>
  </si>
  <si>
    <t>Buff, sandy gravel at top, extra-fm gravel, CaCO3</t>
  </si>
  <si>
    <t>Tauxe 2, 99, 17</t>
  </si>
  <si>
    <t>O (base of ss)</t>
  </si>
  <si>
    <t>Erosion at base of buff sand into C - O (Elmer) SS</t>
  </si>
  <si>
    <t>Buff, gray-green</t>
  </si>
  <si>
    <t>Buff, gray-green, dirty orange-brown</t>
  </si>
  <si>
    <t>Dark orange</t>
  </si>
  <si>
    <t>OO (base of ss)</t>
  </si>
  <si>
    <t>Erosional base, gray-green, green-buff</t>
  </si>
  <si>
    <t>P</t>
  </si>
  <si>
    <t>Lt gray, gray-green near top; top of U-level compilation</t>
  </si>
  <si>
    <t>silt grading up to sand and laterally into channel</t>
  </si>
  <si>
    <t>S, fine, gray</t>
  </si>
  <si>
    <t xml:space="preserve">Poor exposure, </t>
  </si>
  <si>
    <t>Q (Q') (base S)</t>
  </si>
  <si>
    <t>gray-green blue ss, medium grained; stepped over to Q'</t>
  </si>
  <si>
    <t>Conglomerate with siltstone clasts, some 1.5' diameter</t>
  </si>
  <si>
    <t>Buff, fine-grained</t>
  </si>
  <si>
    <t>gray-buff sand, m-f</t>
  </si>
  <si>
    <t>R' = R</t>
  </si>
  <si>
    <t>gray-green-buff, m-f, basal conglomerate, similar at R'</t>
  </si>
  <si>
    <t>gray sands, silts, etc.</t>
  </si>
  <si>
    <t>lt gray and orange yellow gray</t>
  </si>
  <si>
    <t>gray-buff, fine-grained</t>
  </si>
  <si>
    <t>Z, C, with pebbly sandstone unit</t>
  </si>
  <si>
    <t>S (base of SS)</t>
  </si>
  <si>
    <t>gray, yellow-gray sand; lower part coarsening up</t>
  </si>
  <si>
    <t>thick floodplain sequence of sand, clay, silt</t>
  </si>
  <si>
    <t>sands, intraformational conglomerates, SS gray, buff</t>
  </si>
  <si>
    <t>T (top of SS)</t>
  </si>
  <si>
    <t>Laterally T' much thicker, cuts down</t>
  </si>
  <si>
    <t>UU (base of SS)</t>
  </si>
  <si>
    <t>buff-gray ss with conglomerate</t>
  </si>
  <si>
    <t>U (base of SS)</t>
  </si>
  <si>
    <t>gray-green to buff, thin interbeds of red cz</t>
  </si>
  <si>
    <t>gray-green ss</t>
  </si>
  <si>
    <t>gray-green, medium to fine ss</t>
  </si>
  <si>
    <t>gray ss with planar bedding</t>
  </si>
  <si>
    <t>V (base of SS)</t>
  </si>
  <si>
    <t>gray-green, gray, buff ss</t>
  </si>
  <si>
    <t>gran-green, buff, with conglomerate</t>
  </si>
  <si>
    <t>gray, fine-grained</t>
  </si>
  <si>
    <t>ss with conglomerate</t>
  </si>
  <si>
    <t>W (base of SS)</t>
  </si>
  <si>
    <t>gray-green ss, z interbed, conglomerate</t>
  </si>
  <si>
    <t>X (base of SS)</t>
  </si>
  <si>
    <t>gray green ss and conglomerate - major SS</t>
  </si>
  <si>
    <t>gray to green, planar bedded</t>
  </si>
  <si>
    <t>gray to yellow-gray with silty interbed</t>
  </si>
  <si>
    <t>Very long interval of finer seds with sands &lt; 10'</t>
  </si>
  <si>
    <t>No exposure</t>
  </si>
  <si>
    <t>Y (base of SS)</t>
  </si>
  <si>
    <t>gray, yellow-buff ss with G</t>
  </si>
  <si>
    <t>gray green to gray buff ss, white upper part, some G</t>
  </si>
  <si>
    <t>Z (base of SS)</t>
  </si>
  <si>
    <t>gray ss, pebble and cobble conglomerate</t>
  </si>
  <si>
    <t>Alpha (base of SS)</t>
  </si>
  <si>
    <t>G with boulders and ls cobbles, yellow-gray ss, z lenses</t>
  </si>
  <si>
    <t>gray-green, pebbly layers</t>
  </si>
  <si>
    <t>Ambiguous notes here - MM labeled all of this Beta</t>
  </si>
  <si>
    <t>Beta</t>
  </si>
  <si>
    <r>
      <t xml:space="preserve">Marker for </t>
    </r>
    <r>
      <rPr>
        <sz val="11"/>
        <color theme="1"/>
        <rFont val="Calibri"/>
        <family val="2"/>
      </rPr>
      <t>β</t>
    </r>
    <r>
      <rPr>
        <sz val="11"/>
        <color theme="1"/>
        <rFont val="Calibri"/>
        <family val="2"/>
        <scheme val="minor"/>
      </rPr>
      <t xml:space="preserve"> - gravel bed</t>
    </r>
  </si>
  <si>
    <t>gray sand with clay clasts, silt interbeds</t>
  </si>
  <si>
    <t>buff, with clay clasts</t>
  </si>
  <si>
    <t>111, 112</t>
  </si>
  <si>
    <t>112 about 10 m above 111 - see MM notes</t>
  </si>
  <si>
    <t>buff, f-m ss</t>
  </si>
  <si>
    <t>Pmag #114 at 3.82m above underlying ss</t>
  </si>
  <si>
    <t>Gamma; Y372</t>
  </si>
  <si>
    <t>gray green buff, planar bedded with Z partings</t>
  </si>
  <si>
    <t>Reference Point</t>
  </si>
  <si>
    <t>Paleomag Sample #</t>
  </si>
  <si>
    <t>Measured Meters</t>
  </si>
  <si>
    <t xml:space="preserve">From here up, darker, lower numbers on the section assumed to be the corrected thickness (in feet) </t>
  </si>
  <si>
    <t xml:space="preserve">"TT" = Total thickness   </t>
  </si>
  <si>
    <r>
      <rPr>
        <b/>
        <sz val="11"/>
        <color theme="1"/>
        <rFont val="Calibri"/>
        <family val="2"/>
        <scheme val="minor"/>
      </rPr>
      <t xml:space="preserve">Kaulial Kas Stratigraphic Section. </t>
    </r>
    <r>
      <rPr>
        <sz val="11"/>
        <color theme="1"/>
        <rFont val="Calibri"/>
        <family val="2"/>
        <scheme val="minor"/>
      </rPr>
      <t>Detailed measurements and lithologies for a total of 3,268 meters of vertical section, the thickest continuous stratigraphic sequence in this region.  Marc and Pat Monaghan measured this in 1978-79 through Kaulial Kas, a streambed SE of the village of Khaur on the northern limb of the Soan Synclinorium. They used a 5 foot Jacob's staff and Brunton Compass where possible, or taped distances (in feet) perpendicular to strike along streambeds, converting these numbers to stratigraphic thicknesses using the local dip of the strata.  They recorded reference points such as prominent sandstone ridges, starting with A at the base of the section, and also lithologies, rock colors, and local sedimentary structures and lateral variation.  The data in this table are the basis for the graphic representation of the Kaulial Section in Fig. 2.5, and major reference points (capital letters) and general lithologies are shown in this figure.  Some helpful notes are copied from the hand-written field notes in the right column; original field notes are archived at the Harvard University Peabody Museum.  Key: Lithology: G =gravel, S=sand, Z=silt, C=clay; Y"XXX" = fossil locality; Pmag= paleomagnetic sample site by Lisa Tauxe.  Question marks indicate uncertainty in interpreting the field notes. See also red corner tabs in spreadsheet cells for further details.</t>
    </r>
  </si>
  <si>
    <t>1/24/78A = pmag sample?  Rock sample? Not clear in notes</t>
  </si>
  <si>
    <t>Gray, CaCO3 conglomerate ("grn gray ss")</t>
  </si>
  <si>
    <t xml:space="preserve">~U-Level </t>
  </si>
  <si>
    <r>
      <rPr>
        <b/>
        <sz val="12"/>
        <rFont val="Arial"/>
        <family val="2"/>
      </rPr>
      <t xml:space="preserve">2_SiwalikSuppFile_01: </t>
    </r>
    <r>
      <rPr>
        <sz val="12"/>
        <rFont val="Arial"/>
        <family val="2"/>
      </rPr>
      <t xml:space="preserve"> Magnetostratigraphic ages and stratigraphic thicknesses and for the major sections used to construct the chronostratigraphic framework for the Potwar and Zinda Pir Siwaliks.  These have been re-assessed and updated based on the original stratigraphic sections and magnetochron assignments, but in most cases we use the same polarity zonation and correlation to the GPTS as cited references or have made only minor adjustments.  Chron boundaries for the Gabhir Composite Section may differ slightly from those shown in Fig. 2.5, which is based on stratigraphic sections by Willis 1993a, McRae 1989,  Johnson et al. 1985 and the the Monaghan Kaulial Kas Section.  Rates of sediment accumulation are averaged for the formations (Fm) in the different sections and show a general increase through time (see text and Fig. 2.9).  The Gabhir fossil localities provide an alternative dataset for calculating sedimentation rates based on age-assignment methods discussed in Chapter 3; this subset consists of 31 localities (27 levels) with the most tightly constrained chronostratigraphic ages (Fig. 3.8).  </t>
    </r>
  </si>
  <si>
    <r>
      <rPr>
        <b/>
        <sz val="11"/>
        <color theme="1"/>
        <rFont val="Calibri"/>
        <family val="2"/>
        <scheme val="minor"/>
      </rPr>
      <t xml:space="preserve">2_SiwalikSuppFile_01: </t>
    </r>
    <r>
      <rPr>
        <sz val="11"/>
        <color theme="1"/>
        <rFont val="Calibri"/>
        <family val="2"/>
        <scheme val="minor"/>
      </rPr>
      <t>The Excel file contains the data present in Chapter 2, Table 2.1 and an additional table (second tab) with detailed thickness and lithological information for the longest Siwalik section, Kaulial Kas, measured by Marc and Pat Monaghan in 1978-79; see extended captions on both tables.  Note: data in these tables were used for Figs. 2.5 and 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</si>
</sst>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1"/>
      <color theme="1"/>
      <name val="Calibri"/>
      <family val="2"/>
      <scheme val="minor"/>
    </font>
    <font>
      <b/>
      <sz val="12"/>
      <name val="Arial"/>
      <family val="2"/>
    </font>
    <font>
      <sz val="12"/>
      <name val="Arial"/>
      <family val="2"/>
    </font>
    <font>
      <sz val="12"/>
      <color rgb="FFFF0000"/>
      <name val="Arial"/>
      <family val="2"/>
    </font>
    <font>
      <sz val="12"/>
      <color theme="1"/>
      <name val="Arial"/>
      <family val="2"/>
    </font>
    <font>
      <b/>
      <sz val="11"/>
      <color theme="1"/>
      <name val="Calibri"/>
      <family val="2"/>
      <scheme val="minor"/>
    </font>
    <font>
      <sz val="11"/>
      <color theme="1"/>
      <name val="Calibri"/>
      <family val="2"/>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35">
    <xf numFmtId="0" fontId="0" fillId="0" borderId="0" xfId="0"/>
    <xf numFmtId="0" fontId="1" fillId="0" borderId="0" xfId="0" applyFont="1" applyAlignment="1">
      <alignment wrapText="1"/>
    </xf>
    <xf numFmtId="0" fontId="2" fillId="0" borderId="0" xfId="0" applyFont="1"/>
    <xf numFmtId="0" fontId="1" fillId="0" borderId="0" xfId="0" applyFont="1"/>
    <xf numFmtId="164" fontId="2" fillId="0" borderId="0" xfId="0" applyNumberFormat="1" applyFont="1"/>
    <xf numFmtId="165" fontId="2" fillId="0" borderId="0" xfId="0" applyNumberFormat="1" applyFont="1"/>
    <xf numFmtId="1" fontId="2" fillId="0" borderId="0" xfId="0" applyNumberFormat="1" applyFont="1"/>
    <xf numFmtId="2" fontId="2" fillId="0" borderId="0" xfId="0" applyNumberFormat="1" applyFont="1"/>
    <xf numFmtId="2" fontId="1" fillId="0" borderId="0" xfId="0" applyNumberFormat="1" applyFont="1"/>
    <xf numFmtId="1" fontId="4" fillId="0" borderId="0" xfId="0" applyNumberFormat="1" applyFont="1"/>
    <xf numFmtId="0" fontId="3" fillId="0" borderId="0" xfId="0" applyFont="1"/>
    <xf numFmtId="165" fontId="1" fillId="0" borderId="0" xfId="0" applyNumberFormat="1" applyFont="1"/>
    <xf numFmtId="49" fontId="1" fillId="0" borderId="0" xfId="0" applyNumberFormat="1" applyFont="1"/>
    <xf numFmtId="0" fontId="2" fillId="0" borderId="0" xfId="0" applyFont="1" applyAlignment="1">
      <alignment vertical="center" wrapText="1"/>
    </xf>
    <xf numFmtId="0" fontId="2" fillId="0" borderId="0" xfId="0" applyFont="1"/>
    <xf numFmtId="0" fontId="2" fillId="0" borderId="0" xfId="0" applyFont="1"/>
    <xf numFmtId="0" fontId="5" fillId="0" borderId="0" xfId="0" applyFont="1" applyAlignment="1">
      <alignment wrapText="1"/>
    </xf>
    <xf numFmtId="2" fontId="5" fillId="0" borderId="0" xfId="0" applyNumberFormat="1" applyFont="1" applyAlignment="1">
      <alignment wrapText="1"/>
    </xf>
    <xf numFmtId="14" fontId="0" fillId="0" borderId="0" xfId="0" applyNumberFormat="1"/>
    <xf numFmtId="2" fontId="0" fillId="0" borderId="0" xfId="0" applyNumberFormat="1"/>
    <xf numFmtId="0" fontId="5" fillId="0" borderId="0" xfId="0" applyFont="1"/>
    <xf numFmtId="49" fontId="0" fillId="0" borderId="0" xfId="0" applyNumberFormat="1"/>
    <xf numFmtId="0" fontId="0" fillId="0" borderId="0" xfId="0" applyAlignment="1">
      <alignment vertical="top" wrapText="1"/>
    </xf>
    <xf numFmtId="0" fontId="0" fillId="0" borderId="0" xfId="0" applyFill="1"/>
    <xf numFmtId="14" fontId="0" fillId="0" borderId="0" xfId="0" applyNumberFormat="1" applyFill="1"/>
    <xf numFmtId="2" fontId="0" fillId="0" borderId="0" xfId="0" applyNumberFormat="1" applyFill="1"/>
    <xf numFmtId="0" fontId="5" fillId="0" borderId="0" xfId="0" applyFont="1" applyFill="1"/>
    <xf numFmtId="49" fontId="0" fillId="0" borderId="0" xfId="0" applyNumberFormat="1" applyFill="1"/>
    <xf numFmtId="0" fontId="5" fillId="0" borderId="0" xfId="0" applyFont="1" applyFill="1" applyAlignment="1">
      <alignment wrapText="1"/>
    </xf>
    <xf numFmtId="49" fontId="5" fillId="0" borderId="0" xfId="0" applyNumberFormat="1" applyFont="1" applyAlignment="1">
      <alignment horizontal="center" wrapText="1"/>
    </xf>
    <xf numFmtId="0" fontId="0" fillId="0" borderId="0" xfId="0" applyAlignment="1">
      <alignment vertical="top" wrapText="1"/>
    </xf>
    <xf numFmtId="0" fontId="2" fillId="0" borderId="0" xfId="0" applyFont="1" applyAlignment="1">
      <alignment vertical="center" wrapText="1"/>
    </xf>
    <xf numFmtId="0" fontId="2" fillId="0" borderId="0" xfId="0" applyFont="1"/>
    <xf numFmtId="0" fontId="2" fillId="0" borderId="0" xfId="0" applyFont="1" applyAlignment="1">
      <alignment vertical="top"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CDDE6-3963-4947-AC0C-2AE51DCAFAF8}">
  <dimension ref="A1:G6"/>
  <sheetViews>
    <sheetView tabSelected="1" workbookViewId="0">
      <selection activeCell="I11" sqref="I11"/>
    </sheetView>
  </sheetViews>
  <sheetFormatPr defaultRowHeight="14.5" x14ac:dyDescent="0.35"/>
  <sheetData>
    <row r="1" spans="1:7" x14ac:dyDescent="0.35">
      <c r="A1" s="30" t="s">
        <v>328</v>
      </c>
      <c r="B1" s="30"/>
      <c r="C1" s="30"/>
      <c r="D1" s="30"/>
      <c r="E1" s="30"/>
      <c r="F1" s="30"/>
      <c r="G1" s="30"/>
    </row>
    <row r="2" spans="1:7" x14ac:dyDescent="0.35">
      <c r="A2" s="30"/>
      <c r="B2" s="30"/>
      <c r="C2" s="30"/>
      <c r="D2" s="30"/>
      <c r="E2" s="30"/>
      <c r="F2" s="30"/>
      <c r="G2" s="30"/>
    </row>
    <row r="3" spans="1:7" x14ac:dyDescent="0.35">
      <c r="A3" s="30"/>
      <c r="B3" s="30"/>
      <c r="C3" s="30"/>
      <c r="D3" s="30"/>
      <c r="E3" s="30"/>
      <c r="F3" s="30"/>
      <c r="G3" s="30"/>
    </row>
    <row r="4" spans="1:7" x14ac:dyDescent="0.35">
      <c r="A4" s="30"/>
      <c r="B4" s="30"/>
      <c r="C4" s="30"/>
      <c r="D4" s="30"/>
      <c r="E4" s="30"/>
      <c r="F4" s="30"/>
      <c r="G4" s="30"/>
    </row>
    <row r="5" spans="1:7" x14ac:dyDescent="0.35">
      <c r="A5" s="30"/>
      <c r="B5" s="30"/>
      <c r="C5" s="30"/>
      <c r="D5" s="30"/>
      <c r="E5" s="30"/>
      <c r="F5" s="30"/>
      <c r="G5" s="30"/>
    </row>
    <row r="6" spans="1:7" x14ac:dyDescent="0.35">
      <c r="A6" s="30"/>
      <c r="B6" s="30"/>
      <c r="C6" s="30"/>
      <c r="D6" s="30"/>
      <c r="E6" s="30"/>
      <c r="F6" s="30"/>
      <c r="G6" s="30"/>
    </row>
  </sheetData>
  <mergeCells count="1">
    <mergeCell ref="A1:G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7DBA4-D2A1-4F4B-BB32-77B3BD52AD94}">
  <dimension ref="A1:Z123"/>
  <sheetViews>
    <sheetView zoomScale="75" zoomScaleNormal="75" workbookViewId="0">
      <pane ySplit="1" topLeftCell="A2" activePane="bottomLeft" state="frozen"/>
      <selection pane="bottomLeft" activeCell="C10" sqref="C10"/>
    </sheetView>
  </sheetViews>
  <sheetFormatPr defaultColWidth="8.81640625" defaultRowHeight="15.5" x14ac:dyDescent="0.35"/>
  <cols>
    <col min="1" max="1" width="17.453125" style="2" customWidth="1"/>
    <col min="2" max="2" width="12.36328125" style="2" customWidth="1"/>
    <col min="3" max="3" width="38.36328125" style="2" customWidth="1"/>
    <col min="4" max="4" width="16" style="2" customWidth="1"/>
    <col min="5" max="5" width="13.1796875" style="2" customWidth="1"/>
    <col min="6" max="6" width="17.6328125" style="2" customWidth="1"/>
    <col min="7" max="7" width="10.453125" style="2" customWidth="1"/>
    <col min="8" max="8" width="18.453125" style="2" customWidth="1"/>
    <col min="9" max="9" width="17.36328125" style="2" customWidth="1"/>
    <col min="10" max="10" width="18.1796875" style="2" customWidth="1"/>
    <col min="11" max="11" width="18.6328125" style="2" customWidth="1"/>
    <col min="12" max="12" width="17.1796875" style="2" customWidth="1"/>
    <col min="13" max="13" width="13.1796875" style="2" customWidth="1"/>
    <col min="14" max="14" width="15.453125" style="2" customWidth="1"/>
    <col min="15" max="15" width="13.1796875" style="2" customWidth="1"/>
    <col min="16" max="16" width="17" style="2" customWidth="1"/>
    <col min="17" max="17" width="12.1796875" style="2" customWidth="1"/>
    <col min="18" max="18" width="12.81640625" style="2" customWidth="1"/>
    <col min="19" max="19" width="19.1796875" style="2" customWidth="1"/>
    <col min="20" max="20" width="16.1796875" style="2" customWidth="1"/>
    <col min="21" max="21" width="9.36328125" style="2" customWidth="1"/>
    <col min="22" max="16384" width="8.81640625" style="2"/>
  </cols>
  <sheetData>
    <row r="1" spans="1:26" ht="137" customHeight="1" x14ac:dyDescent="0.35">
      <c r="A1" s="31" t="s">
        <v>327</v>
      </c>
      <c r="B1" s="31"/>
      <c r="C1" s="31"/>
      <c r="D1" s="31"/>
      <c r="E1" s="31"/>
      <c r="F1" s="31"/>
      <c r="G1" s="31"/>
      <c r="H1" s="31"/>
    </row>
    <row r="2" spans="1:26" ht="17" customHeight="1" x14ac:dyDescent="0.35">
      <c r="A2" s="13"/>
      <c r="B2" s="13"/>
      <c r="C2" s="13"/>
      <c r="D2" s="13"/>
      <c r="E2" s="13"/>
      <c r="F2" s="13"/>
      <c r="G2" s="13"/>
      <c r="H2" s="13"/>
    </row>
    <row r="3" spans="1:26" s="3" customFormat="1" x14ac:dyDescent="0.35">
      <c r="A3" s="3" t="s">
        <v>116</v>
      </c>
    </row>
    <row r="4" spans="1:26" x14ac:dyDescent="0.35">
      <c r="A4" s="3" t="s">
        <v>81</v>
      </c>
      <c r="B4" s="2" t="s">
        <v>118</v>
      </c>
      <c r="I4" s="3"/>
      <c r="U4" s="3"/>
      <c r="W4" s="10"/>
    </row>
    <row r="5" spans="1:26" s="3" customFormat="1" x14ac:dyDescent="0.35">
      <c r="A5" s="11" t="s">
        <v>104</v>
      </c>
      <c r="B5" s="3" t="s">
        <v>105</v>
      </c>
      <c r="C5" s="3" t="s">
        <v>98</v>
      </c>
      <c r="D5" s="3" t="s">
        <v>0</v>
      </c>
      <c r="E5" s="3" t="s">
        <v>40</v>
      </c>
      <c r="F5" s="3" t="s">
        <v>41</v>
      </c>
      <c r="G5" s="3" t="s">
        <v>111</v>
      </c>
      <c r="I5" s="11"/>
      <c r="Q5" s="2"/>
      <c r="R5" s="2"/>
      <c r="S5" s="2"/>
      <c r="T5" s="2"/>
    </row>
    <row r="6" spans="1:26" x14ac:dyDescent="0.35">
      <c r="A6" s="2">
        <v>9.7210000000000001</v>
      </c>
      <c r="B6" s="6">
        <v>1687</v>
      </c>
      <c r="C6" s="2" t="s">
        <v>77</v>
      </c>
      <c r="D6" s="2" t="s">
        <v>106</v>
      </c>
      <c r="E6" s="6"/>
      <c r="F6" s="7"/>
      <c r="I6" s="5"/>
      <c r="J6" s="6"/>
      <c r="M6" s="6"/>
      <c r="Q6" s="3"/>
      <c r="R6" s="3"/>
      <c r="S6" s="3"/>
      <c r="U6" s="7"/>
      <c r="V6" s="6"/>
    </row>
    <row r="7" spans="1:26" x14ac:dyDescent="0.35">
      <c r="A7" s="2">
        <v>9.7859999999999996</v>
      </c>
      <c r="B7" s="6">
        <v>1594.5</v>
      </c>
      <c r="C7" s="2" t="s">
        <v>79</v>
      </c>
      <c r="D7" s="2" t="s">
        <v>2</v>
      </c>
      <c r="E7" s="6">
        <f t="shared" ref="E7:E23" si="0">((B6-B7)/(A7-A6))</f>
        <v>1423.076923076934</v>
      </c>
      <c r="F7" s="7">
        <f>(E7/10)</f>
        <v>142.3076923076934</v>
      </c>
      <c r="I7" s="5"/>
      <c r="J7" s="6"/>
      <c r="M7" s="6"/>
      <c r="N7" s="7"/>
      <c r="U7" s="7"/>
      <c r="V7" s="6"/>
      <c r="Y7" s="6"/>
      <c r="Z7" s="7"/>
    </row>
    <row r="8" spans="1:26" x14ac:dyDescent="0.35">
      <c r="A8" s="2">
        <v>11.055999999999999</v>
      </c>
      <c r="B8" s="6">
        <v>1015.4</v>
      </c>
      <c r="C8" s="2" t="s">
        <v>78</v>
      </c>
      <c r="D8" s="2" t="s">
        <v>2</v>
      </c>
      <c r="E8" s="6">
        <f t="shared" si="0"/>
        <v>455.98425196850411</v>
      </c>
      <c r="F8" s="7">
        <f t="shared" ref="F8:F25" si="1">(E8/10)</f>
        <v>45.598425196850414</v>
      </c>
      <c r="I8" s="5"/>
      <c r="J8" s="6"/>
      <c r="M8" s="6"/>
      <c r="N8" s="7"/>
      <c r="O8" s="7"/>
      <c r="U8" s="7"/>
      <c r="V8" s="6"/>
      <c r="W8" s="4"/>
      <c r="Y8" s="6"/>
      <c r="Z8" s="7"/>
    </row>
    <row r="9" spans="1:26" x14ac:dyDescent="0.35">
      <c r="A9" s="2">
        <v>11.146000000000001</v>
      </c>
      <c r="B9" s="9">
        <v>955.5</v>
      </c>
      <c r="C9" s="2" t="s">
        <v>53</v>
      </c>
      <c r="D9" s="2" t="s">
        <v>2</v>
      </c>
      <c r="E9" s="6">
        <f t="shared" si="0"/>
        <v>665.55555555554326</v>
      </c>
      <c r="F9" s="7">
        <f t="shared" si="1"/>
        <v>66.555555555554321</v>
      </c>
      <c r="I9" s="5"/>
      <c r="J9" s="6"/>
      <c r="M9" s="6"/>
      <c r="N9" s="7"/>
      <c r="O9" s="7"/>
      <c r="U9" s="7"/>
      <c r="V9" s="6"/>
      <c r="W9" s="4"/>
      <c r="Y9" s="6"/>
      <c r="Z9" s="7"/>
    </row>
    <row r="10" spans="1:26" x14ac:dyDescent="0.35">
      <c r="A10" s="2">
        <v>11.188000000000001</v>
      </c>
      <c r="B10" s="9">
        <v>927.3</v>
      </c>
      <c r="C10" s="2" t="s">
        <v>54</v>
      </c>
      <c r="D10" s="2" t="s">
        <v>2</v>
      </c>
      <c r="E10" s="6">
        <f t="shared" si="0"/>
        <v>671.42857142857542</v>
      </c>
      <c r="F10" s="7">
        <f t="shared" si="1"/>
        <v>67.142857142857537</v>
      </c>
      <c r="I10" s="5"/>
      <c r="J10" s="6"/>
      <c r="M10" s="6"/>
      <c r="N10" s="7"/>
      <c r="O10" s="7"/>
      <c r="U10" s="7"/>
      <c r="V10" s="6"/>
      <c r="Y10" s="6"/>
      <c r="Z10" s="7"/>
    </row>
    <row r="11" spans="1:26" x14ac:dyDescent="0.35">
      <c r="A11" s="2">
        <v>11.592000000000001</v>
      </c>
      <c r="B11" s="9">
        <v>811.7</v>
      </c>
      <c r="C11" s="2" t="s">
        <v>55</v>
      </c>
      <c r="D11" s="2" t="s">
        <v>2</v>
      </c>
      <c r="E11" s="6">
        <f t="shared" si="0"/>
        <v>286.13861386138598</v>
      </c>
      <c r="F11" s="7">
        <f t="shared" si="1"/>
        <v>28.613861386138598</v>
      </c>
      <c r="G11" s="7">
        <f>(SUM(F7:F11)/5)</f>
        <v>70.043678317818859</v>
      </c>
      <c r="H11" s="2" t="s">
        <v>123</v>
      </c>
      <c r="I11" s="5"/>
      <c r="J11" s="6"/>
      <c r="M11" s="6"/>
      <c r="N11" s="7"/>
      <c r="O11" s="7"/>
      <c r="U11" s="7"/>
      <c r="V11" s="6"/>
      <c r="Y11" s="6"/>
      <c r="Z11" s="7"/>
    </row>
    <row r="12" spans="1:26" x14ac:dyDescent="0.35">
      <c r="A12" s="2">
        <v>11.657</v>
      </c>
      <c r="B12" s="9">
        <v>770.1</v>
      </c>
      <c r="C12" s="2" t="s">
        <v>56</v>
      </c>
      <c r="D12" s="2" t="s">
        <v>4</v>
      </c>
      <c r="E12" s="6">
        <f t="shared" si="0"/>
        <v>640.00000000000523</v>
      </c>
      <c r="F12" s="7">
        <f t="shared" si="1"/>
        <v>64.000000000000526</v>
      </c>
      <c r="I12" s="5"/>
      <c r="J12" s="6"/>
      <c r="M12" s="6"/>
      <c r="N12" s="7"/>
      <c r="O12" s="7"/>
      <c r="U12" s="7"/>
      <c r="V12" s="6"/>
      <c r="Y12" s="6"/>
      <c r="Z12" s="7"/>
    </row>
    <row r="13" spans="1:26" x14ac:dyDescent="0.35">
      <c r="A13" s="2">
        <v>12.048999999999999</v>
      </c>
      <c r="B13" s="9">
        <v>687</v>
      </c>
      <c r="C13" s="2" t="s">
        <v>57</v>
      </c>
      <c r="D13" s="2" t="s">
        <v>4</v>
      </c>
      <c r="E13" s="6">
        <f t="shared" si="0"/>
        <v>211.98979591836769</v>
      </c>
      <c r="F13" s="7">
        <f t="shared" si="1"/>
        <v>21.198979591836768</v>
      </c>
      <c r="I13" s="5"/>
      <c r="J13" s="6"/>
      <c r="M13" s="6"/>
      <c r="N13" s="7"/>
      <c r="O13" s="7"/>
      <c r="U13" s="7"/>
      <c r="V13" s="6"/>
      <c r="Y13" s="6"/>
      <c r="Z13" s="7"/>
    </row>
    <row r="14" spans="1:26" x14ac:dyDescent="0.35">
      <c r="A14" s="2">
        <v>12.173999999999999</v>
      </c>
      <c r="B14" s="9">
        <v>634.5</v>
      </c>
      <c r="C14" s="2" t="s">
        <v>58</v>
      </c>
      <c r="D14" s="2" t="s">
        <v>4</v>
      </c>
      <c r="E14" s="6">
        <f t="shared" si="0"/>
        <v>420</v>
      </c>
      <c r="F14" s="7">
        <f t="shared" si="1"/>
        <v>42</v>
      </c>
      <c r="I14" s="5"/>
      <c r="J14" s="6"/>
      <c r="M14" s="6"/>
      <c r="N14" s="7"/>
      <c r="O14" s="7"/>
      <c r="U14" s="7"/>
      <c r="V14" s="6"/>
      <c r="Y14" s="6"/>
      <c r="Z14" s="7"/>
    </row>
    <row r="15" spans="1:26" x14ac:dyDescent="0.35">
      <c r="A15" s="2">
        <v>12.272</v>
      </c>
      <c r="B15" s="9">
        <v>607.1</v>
      </c>
      <c r="C15" s="2" t="s">
        <v>59</v>
      </c>
      <c r="D15" s="2" t="s">
        <v>4</v>
      </c>
      <c r="E15" s="6">
        <f t="shared" si="0"/>
        <v>279.59183673469147</v>
      </c>
      <c r="F15" s="7">
        <f t="shared" si="1"/>
        <v>27.959183673469148</v>
      </c>
      <c r="I15" s="5"/>
      <c r="J15" s="6"/>
      <c r="M15" s="6"/>
      <c r="N15" s="7"/>
      <c r="O15" s="7"/>
      <c r="U15" s="7"/>
      <c r="V15" s="6"/>
      <c r="Y15" s="6"/>
      <c r="Z15" s="7"/>
    </row>
    <row r="16" spans="1:26" x14ac:dyDescent="0.35">
      <c r="A16" s="2">
        <v>12.474</v>
      </c>
      <c r="B16" s="9">
        <v>561</v>
      </c>
      <c r="C16" s="2" t="s">
        <v>60</v>
      </c>
      <c r="D16" s="2" t="s">
        <v>4</v>
      </c>
      <c r="E16" s="6">
        <f t="shared" si="0"/>
        <v>228.21782178217839</v>
      </c>
      <c r="F16" s="7">
        <f t="shared" si="1"/>
        <v>22.821782178217838</v>
      </c>
      <c r="I16" s="5"/>
      <c r="J16" s="6"/>
      <c r="M16" s="6"/>
      <c r="N16" s="7"/>
      <c r="O16" s="7"/>
      <c r="U16" s="7"/>
      <c r="V16" s="6"/>
      <c r="Y16" s="6"/>
      <c r="Z16" s="7"/>
    </row>
    <row r="17" spans="1:26" x14ac:dyDescent="0.35">
      <c r="A17" s="2">
        <v>12.734999999999999</v>
      </c>
      <c r="B17" s="9">
        <v>526.4</v>
      </c>
      <c r="C17" s="2" t="s">
        <v>61</v>
      </c>
      <c r="D17" s="2" t="s">
        <v>4</v>
      </c>
      <c r="E17" s="6">
        <f t="shared" si="0"/>
        <v>132.5670498084296</v>
      </c>
      <c r="F17" s="7">
        <f t="shared" si="1"/>
        <v>13.25670498084296</v>
      </c>
      <c r="I17" s="5"/>
      <c r="J17" s="6"/>
      <c r="M17" s="6"/>
      <c r="N17" s="7"/>
      <c r="O17" s="7"/>
      <c r="U17" s="7"/>
      <c r="V17" s="6"/>
      <c r="Y17" s="6"/>
      <c r="Z17" s="7"/>
    </row>
    <row r="18" spans="1:26" x14ac:dyDescent="0.35">
      <c r="A18" s="2">
        <v>13.032</v>
      </c>
      <c r="B18" s="9">
        <v>466.7</v>
      </c>
      <c r="C18" s="2" t="s">
        <v>62</v>
      </c>
      <c r="D18" s="2" t="s">
        <v>4</v>
      </c>
      <c r="E18" s="6">
        <f t="shared" si="0"/>
        <v>201.01010101010056</v>
      </c>
      <c r="F18" s="7">
        <f t="shared" si="1"/>
        <v>20.101010101010054</v>
      </c>
      <c r="M18" s="6"/>
      <c r="N18" s="7"/>
      <c r="U18" s="7"/>
      <c r="V18" s="6"/>
      <c r="Y18" s="6"/>
      <c r="Z18" s="7"/>
    </row>
    <row r="19" spans="1:26" x14ac:dyDescent="0.35">
      <c r="A19" s="2">
        <v>13.183</v>
      </c>
      <c r="B19" s="9">
        <v>435.2</v>
      </c>
      <c r="C19" s="2" t="s">
        <v>63</v>
      </c>
      <c r="D19" s="2" t="s">
        <v>4</v>
      </c>
      <c r="E19" s="6">
        <f t="shared" si="0"/>
        <v>208.60927152317907</v>
      </c>
      <c r="F19" s="7">
        <f t="shared" si="1"/>
        <v>20.860927152317906</v>
      </c>
      <c r="M19" s="6"/>
      <c r="N19" s="7"/>
      <c r="U19" s="7"/>
      <c r="V19" s="6"/>
      <c r="Y19" s="6"/>
      <c r="Z19" s="7"/>
    </row>
    <row r="20" spans="1:26" x14ac:dyDescent="0.35">
      <c r="A20" s="2">
        <v>13.363</v>
      </c>
      <c r="B20" s="9">
        <v>393.5</v>
      </c>
      <c r="C20" s="2" t="s">
        <v>64</v>
      </c>
      <c r="D20" s="2" t="s">
        <v>4</v>
      </c>
      <c r="E20" s="6">
        <f t="shared" si="0"/>
        <v>231.66666666666697</v>
      </c>
      <c r="F20" s="7">
        <f t="shared" si="1"/>
        <v>23.166666666666696</v>
      </c>
      <c r="T20" s="7"/>
      <c r="U20" s="6"/>
      <c r="X20" s="6"/>
      <c r="Y20" s="7"/>
    </row>
    <row r="21" spans="1:26" x14ac:dyDescent="0.35">
      <c r="A21" s="2">
        <v>13.608000000000001</v>
      </c>
      <c r="B21" s="9">
        <v>354.8</v>
      </c>
      <c r="C21" s="2" t="s">
        <v>65</v>
      </c>
      <c r="D21" s="2" t="s">
        <v>4</v>
      </c>
      <c r="E21" s="6">
        <f t="shared" si="0"/>
        <v>157.95918367346869</v>
      </c>
      <c r="F21" s="7">
        <f t="shared" si="1"/>
        <v>15.795918367346868</v>
      </c>
      <c r="T21" s="8"/>
      <c r="U21" s="6"/>
      <c r="X21" s="6"/>
      <c r="Y21" s="6"/>
    </row>
    <row r="22" spans="1:26" s="3" customFormat="1" x14ac:dyDescent="0.35">
      <c r="A22" s="2">
        <v>13.739000000000001</v>
      </c>
      <c r="B22" s="9">
        <v>314.89999999999998</v>
      </c>
      <c r="C22" s="2" t="s">
        <v>66</v>
      </c>
      <c r="D22" s="2" t="s">
        <v>4</v>
      </c>
      <c r="E22" s="6">
        <f t="shared" si="0"/>
        <v>304.58015267175546</v>
      </c>
      <c r="F22" s="7">
        <f t="shared" si="1"/>
        <v>30.458015267175547</v>
      </c>
      <c r="G22" s="7">
        <f>(SUM(F12:F22)/11)</f>
        <v>27.419926179898571</v>
      </c>
      <c r="H22" s="14" t="s">
        <v>121</v>
      </c>
    </row>
    <row r="23" spans="1:26" x14ac:dyDescent="0.35">
      <c r="A23" s="2">
        <v>14.07</v>
      </c>
      <c r="B23" s="6">
        <v>190</v>
      </c>
      <c r="C23" s="2" t="s">
        <v>67</v>
      </c>
      <c r="D23" s="2" t="s">
        <v>5</v>
      </c>
      <c r="E23" s="6">
        <f t="shared" si="0"/>
        <v>377.34138972809717</v>
      </c>
      <c r="F23" s="7">
        <f t="shared" si="1"/>
        <v>37.734138972809717</v>
      </c>
      <c r="T23" s="5"/>
      <c r="U23" s="4"/>
      <c r="X23" s="6"/>
      <c r="Y23" s="6"/>
    </row>
    <row r="24" spans="1:26" x14ac:dyDescent="0.35">
      <c r="F24" s="7"/>
      <c r="X24" s="6"/>
      <c r="Y24" s="7"/>
    </row>
    <row r="25" spans="1:26" x14ac:dyDescent="0.35">
      <c r="D25" s="2" t="s">
        <v>6</v>
      </c>
      <c r="E25" s="6">
        <f>((B6-B23)/(A23-A6))</f>
        <v>344.21706139342376</v>
      </c>
      <c r="F25" s="7">
        <f t="shared" si="1"/>
        <v>34.421706139342376</v>
      </c>
      <c r="T25" s="5"/>
      <c r="X25" s="6"/>
      <c r="Y25" s="7"/>
    </row>
    <row r="26" spans="1:26" s="15" customFormat="1" x14ac:dyDescent="0.35">
      <c r="E26" s="6"/>
      <c r="F26" s="7"/>
      <c r="T26" s="5"/>
      <c r="X26" s="6"/>
      <c r="Y26" s="7"/>
    </row>
    <row r="27" spans="1:26" x14ac:dyDescent="0.35">
      <c r="A27" s="3" t="s">
        <v>80</v>
      </c>
      <c r="C27" s="2" t="s">
        <v>119</v>
      </c>
    </row>
    <row r="28" spans="1:26" x14ac:dyDescent="0.35">
      <c r="A28" s="11" t="s">
        <v>104</v>
      </c>
      <c r="B28" s="3" t="s">
        <v>105</v>
      </c>
      <c r="C28" s="3" t="s">
        <v>98</v>
      </c>
      <c r="D28" s="3" t="s">
        <v>0</v>
      </c>
      <c r="E28" s="3" t="s">
        <v>40</v>
      </c>
      <c r="F28" s="3" t="s">
        <v>41</v>
      </c>
      <c r="G28" s="3" t="s">
        <v>111</v>
      </c>
    </row>
    <row r="29" spans="1:26" x14ac:dyDescent="0.35">
      <c r="A29" s="5">
        <v>13.608000000000001</v>
      </c>
      <c r="B29" s="6">
        <v>627</v>
      </c>
      <c r="C29" s="2" t="s">
        <v>65</v>
      </c>
      <c r="D29" s="2" t="s">
        <v>4</v>
      </c>
      <c r="E29" s="6"/>
    </row>
    <row r="30" spans="1:26" x14ac:dyDescent="0.35">
      <c r="A30" s="5">
        <v>13.739000000000001</v>
      </c>
      <c r="B30" s="6">
        <v>621.79999999999995</v>
      </c>
      <c r="C30" s="2" t="s">
        <v>66</v>
      </c>
      <c r="D30" s="2" t="s">
        <v>4</v>
      </c>
      <c r="E30" s="6">
        <f t="shared" ref="E30:E40" si="2">(B29-B30)/(A30-A29)</f>
        <v>39.694656488549896</v>
      </c>
      <c r="F30" s="7">
        <f>(E30/10)</f>
        <v>3.9694656488549898</v>
      </c>
    </row>
    <row r="31" spans="1:26" x14ac:dyDescent="0.35">
      <c r="A31" s="5">
        <v>14.07</v>
      </c>
      <c r="B31" s="6">
        <v>525.79999999999995</v>
      </c>
      <c r="C31" s="2" t="s">
        <v>67</v>
      </c>
      <c r="D31" s="2" t="s">
        <v>4</v>
      </c>
      <c r="E31" s="6">
        <f t="shared" si="2"/>
        <v>290.03021148036294</v>
      </c>
      <c r="F31" s="7">
        <f t="shared" ref="F31:F39" si="3">(E31/10)</f>
        <v>29.003021148036293</v>
      </c>
      <c r="G31" s="7">
        <f>(SUM(F30:F31)/2)</f>
        <v>16.486243398445641</v>
      </c>
      <c r="H31" s="2" t="s">
        <v>121</v>
      </c>
    </row>
    <row r="32" spans="1:26" x14ac:dyDescent="0.35">
      <c r="A32" s="5">
        <v>14.163</v>
      </c>
      <c r="B32" s="6">
        <v>516.29999999999995</v>
      </c>
      <c r="C32" s="2" t="s">
        <v>68</v>
      </c>
      <c r="D32" s="2" t="s">
        <v>5</v>
      </c>
      <c r="E32" s="6">
        <f t="shared" si="2"/>
        <v>102.15053763440864</v>
      </c>
      <c r="F32" s="7">
        <f t="shared" si="3"/>
        <v>10.215053763440864</v>
      </c>
      <c r="G32" s="7"/>
    </row>
    <row r="33" spans="1:12" x14ac:dyDescent="0.35">
      <c r="A33" s="5">
        <v>14.609</v>
      </c>
      <c r="B33" s="6">
        <v>484.5</v>
      </c>
      <c r="C33" s="2" t="s">
        <v>69</v>
      </c>
      <c r="D33" s="2" t="s">
        <v>5</v>
      </c>
      <c r="E33" s="6">
        <f t="shared" si="2"/>
        <v>71.300448430493219</v>
      </c>
      <c r="F33" s="7">
        <f t="shared" si="3"/>
        <v>7.1300448430493217</v>
      </c>
      <c r="G33" s="7"/>
    </row>
    <row r="34" spans="1:12" x14ac:dyDescent="0.35">
      <c r="A34" s="5">
        <v>15.032</v>
      </c>
      <c r="B34" s="6">
        <v>447.5</v>
      </c>
      <c r="C34" s="2" t="s">
        <v>70</v>
      </c>
      <c r="D34" s="2" t="s">
        <v>5</v>
      </c>
      <c r="E34" s="6">
        <f t="shared" si="2"/>
        <v>87.470449172576821</v>
      </c>
      <c r="F34" s="7">
        <f t="shared" si="3"/>
        <v>8.7470449172576821</v>
      </c>
      <c r="G34" s="7"/>
    </row>
    <row r="35" spans="1:12" x14ac:dyDescent="0.35">
      <c r="A35" s="5">
        <v>15.16</v>
      </c>
      <c r="B35" s="6">
        <v>423</v>
      </c>
      <c r="C35" s="2" t="s">
        <v>71</v>
      </c>
      <c r="D35" s="2" t="s">
        <v>5</v>
      </c>
      <c r="E35" s="6">
        <f t="shared" si="2"/>
        <v>191.40624999999983</v>
      </c>
      <c r="F35" s="7">
        <f t="shared" si="3"/>
        <v>19.140624999999982</v>
      </c>
      <c r="G35" s="7"/>
    </row>
    <row r="36" spans="1:12" x14ac:dyDescent="0.35">
      <c r="A36" s="5">
        <v>15.974</v>
      </c>
      <c r="B36" s="6">
        <v>335.2</v>
      </c>
      <c r="C36" s="2" t="s">
        <v>72</v>
      </c>
      <c r="D36" s="2" t="s">
        <v>5</v>
      </c>
      <c r="E36" s="6">
        <f t="shared" si="2"/>
        <v>107.86240786240786</v>
      </c>
      <c r="F36" s="7">
        <f t="shared" si="3"/>
        <v>10.786240786240786</v>
      </c>
      <c r="G36" s="7"/>
    </row>
    <row r="37" spans="1:12" x14ac:dyDescent="0.35">
      <c r="A37" s="5">
        <v>16.721</v>
      </c>
      <c r="B37" s="6">
        <v>267.5</v>
      </c>
      <c r="C37" s="2" t="s">
        <v>73</v>
      </c>
      <c r="D37" s="2" t="s">
        <v>5</v>
      </c>
      <c r="E37" s="6">
        <f t="shared" si="2"/>
        <v>90.629183400267735</v>
      </c>
      <c r="F37" s="7">
        <f t="shared" si="3"/>
        <v>9.0629183400267728</v>
      </c>
      <c r="G37" s="7"/>
    </row>
    <row r="38" spans="1:12" x14ac:dyDescent="0.35">
      <c r="A38" s="5">
        <v>17.234999999999999</v>
      </c>
      <c r="B38" s="6">
        <v>130.6</v>
      </c>
      <c r="C38" s="2" t="s">
        <v>74</v>
      </c>
      <c r="D38" s="2" t="s">
        <v>5</v>
      </c>
      <c r="E38" s="6">
        <f t="shared" si="2"/>
        <v>266.34241245136224</v>
      </c>
      <c r="F38" s="7">
        <f t="shared" si="3"/>
        <v>26.634241245136224</v>
      </c>
      <c r="G38" s="7"/>
    </row>
    <row r="39" spans="1:12" x14ac:dyDescent="0.35">
      <c r="A39" s="5">
        <v>17.533000000000001</v>
      </c>
      <c r="B39" s="6">
        <v>83</v>
      </c>
      <c r="C39" s="2" t="s">
        <v>75</v>
      </c>
      <c r="D39" s="2" t="s">
        <v>5</v>
      </c>
      <c r="E39" s="6">
        <f t="shared" si="2"/>
        <v>159.73154362416008</v>
      </c>
      <c r="F39" s="7">
        <f t="shared" si="3"/>
        <v>15.973154362416008</v>
      </c>
      <c r="G39" s="7"/>
    </row>
    <row r="40" spans="1:12" x14ac:dyDescent="0.35">
      <c r="A40" s="5">
        <v>18.056000000000001</v>
      </c>
      <c r="B40" s="6">
        <v>11</v>
      </c>
      <c r="C40" s="2" t="s">
        <v>76</v>
      </c>
      <c r="D40" s="2" t="s">
        <v>5</v>
      </c>
      <c r="E40" s="6">
        <f t="shared" si="2"/>
        <v>137.66730401529645</v>
      </c>
      <c r="F40" s="7">
        <f>(E40/10)</f>
        <v>13.766730401529646</v>
      </c>
      <c r="G40" s="7">
        <f>(SUM(F32:F40)/9)</f>
        <v>13.495117073233031</v>
      </c>
      <c r="H40" s="2" t="s">
        <v>122</v>
      </c>
    </row>
    <row r="41" spans="1:12" x14ac:dyDescent="0.35">
      <c r="E41" s="6"/>
      <c r="F41" s="7"/>
    </row>
    <row r="42" spans="1:12" x14ac:dyDescent="0.35">
      <c r="D42" s="2" t="s">
        <v>6</v>
      </c>
      <c r="E42" s="6">
        <f>(B29-11)/(A40-A29)</f>
        <v>138.48920863309351</v>
      </c>
      <c r="F42" s="7">
        <f>(E42/10)</f>
        <v>13.848920863309351</v>
      </c>
    </row>
    <row r="43" spans="1:12" s="15" customFormat="1" x14ac:dyDescent="0.35">
      <c r="E43" s="6"/>
      <c r="F43" s="7"/>
    </row>
    <row r="44" spans="1:12" x14ac:dyDescent="0.35">
      <c r="A44" s="3" t="s">
        <v>14</v>
      </c>
      <c r="B44" s="4" t="s">
        <v>112</v>
      </c>
      <c r="C44" s="4"/>
      <c r="D44" s="5"/>
      <c r="H44" s="5"/>
      <c r="I44" s="4"/>
      <c r="J44" s="4"/>
    </row>
    <row r="45" spans="1:12" x14ac:dyDescent="0.35">
      <c r="A45" s="11" t="s">
        <v>104</v>
      </c>
      <c r="B45" s="3" t="s">
        <v>105</v>
      </c>
      <c r="C45" s="3" t="s">
        <v>97</v>
      </c>
      <c r="D45" s="3" t="s">
        <v>0</v>
      </c>
      <c r="E45" s="3" t="s">
        <v>40</v>
      </c>
      <c r="F45" s="3" t="s">
        <v>41</v>
      </c>
      <c r="G45" s="3" t="s">
        <v>111</v>
      </c>
      <c r="I45" s="5"/>
      <c r="J45" s="4"/>
      <c r="K45" s="4"/>
    </row>
    <row r="46" spans="1:12" x14ac:dyDescent="0.35">
      <c r="A46" s="2">
        <v>2.581</v>
      </c>
      <c r="B46" s="2">
        <v>1777</v>
      </c>
      <c r="C46" s="2" t="s">
        <v>42</v>
      </c>
      <c r="D46" s="2" t="s">
        <v>106</v>
      </c>
      <c r="J46" s="5"/>
      <c r="K46" s="4"/>
      <c r="L46" s="4"/>
    </row>
    <row r="47" spans="1:12" x14ac:dyDescent="0.35">
      <c r="A47" s="2">
        <v>3.032</v>
      </c>
      <c r="B47" s="2">
        <v>1448</v>
      </c>
      <c r="C47" s="2" t="s">
        <v>43</v>
      </c>
      <c r="D47" s="2" t="s">
        <v>106</v>
      </c>
      <c r="E47" s="6">
        <f t="shared" ref="E47:E57" si="4">((B46-B47)/(A47-A46))</f>
        <v>729.4900221729489</v>
      </c>
      <c r="F47" s="7">
        <f>(E47/10)</f>
        <v>72.94900221729489</v>
      </c>
      <c r="G47" s="7">
        <f>(SUM(F47:F52)/6)</f>
        <v>39.007116028673195</v>
      </c>
      <c r="H47" s="2" t="s">
        <v>108</v>
      </c>
      <c r="J47" s="5"/>
      <c r="K47" s="4"/>
      <c r="L47" s="4"/>
    </row>
    <row r="48" spans="1:12" x14ac:dyDescent="0.35">
      <c r="A48" s="2">
        <v>3.2069999999999999</v>
      </c>
      <c r="B48" s="2">
        <v>1345</v>
      </c>
      <c r="C48" s="2" t="s">
        <v>44</v>
      </c>
      <c r="D48" s="2" t="s">
        <v>106</v>
      </c>
      <c r="E48" s="6">
        <f t="shared" si="4"/>
        <v>588.57142857142912</v>
      </c>
      <c r="F48" s="7">
        <f t="shared" ref="F48:F57" si="5">(E48/10)</f>
        <v>58.857142857142911</v>
      </c>
      <c r="G48" s="7"/>
      <c r="J48" s="5"/>
      <c r="K48" s="4"/>
      <c r="L48" s="4"/>
    </row>
    <row r="49" spans="1:13" x14ac:dyDescent="0.35">
      <c r="A49" s="2">
        <v>3.5960000000000001</v>
      </c>
      <c r="B49" s="2">
        <v>1217</v>
      </c>
      <c r="C49" s="2" t="s">
        <v>45</v>
      </c>
      <c r="D49" s="2" t="s">
        <v>106</v>
      </c>
      <c r="E49" s="6">
        <f t="shared" si="4"/>
        <v>329.04884318766045</v>
      </c>
      <c r="F49" s="7">
        <f t="shared" si="5"/>
        <v>32.904884318766044</v>
      </c>
      <c r="G49" s="7"/>
      <c r="J49" s="5"/>
      <c r="K49" s="4"/>
      <c r="L49" s="4"/>
    </row>
    <row r="50" spans="1:13" x14ac:dyDescent="0.35">
      <c r="A50" s="2">
        <v>4.1870000000000003</v>
      </c>
      <c r="B50" s="2">
        <v>1073</v>
      </c>
      <c r="C50" s="2" t="s">
        <v>95</v>
      </c>
      <c r="D50" s="2" t="s">
        <v>106</v>
      </c>
      <c r="E50" s="6">
        <f t="shared" si="4"/>
        <v>243.6548223350253</v>
      </c>
      <c r="F50" s="7">
        <f t="shared" si="5"/>
        <v>24.365482233502529</v>
      </c>
      <c r="G50" s="7"/>
      <c r="J50" s="5"/>
      <c r="K50" s="4"/>
      <c r="L50" s="4"/>
    </row>
    <row r="51" spans="1:13" x14ac:dyDescent="0.35">
      <c r="A51" s="2">
        <v>5.2350000000000003</v>
      </c>
      <c r="B51" s="2">
        <v>804</v>
      </c>
      <c r="C51" s="2" t="s">
        <v>96</v>
      </c>
      <c r="D51" s="2" t="s">
        <v>106</v>
      </c>
      <c r="E51" s="6">
        <f t="shared" si="4"/>
        <v>256.67938931297709</v>
      </c>
      <c r="F51" s="7">
        <f t="shared" si="5"/>
        <v>25.667938931297709</v>
      </c>
      <c r="G51" s="7"/>
      <c r="J51" s="5"/>
      <c r="K51" s="4"/>
      <c r="L51" s="4"/>
    </row>
    <row r="52" spans="1:13" x14ac:dyDescent="0.35">
      <c r="A52" s="2">
        <v>6.0330000000000004</v>
      </c>
      <c r="B52" s="2">
        <v>650</v>
      </c>
      <c r="C52" s="2" t="s">
        <v>46</v>
      </c>
      <c r="D52" s="2" t="s">
        <v>106</v>
      </c>
      <c r="E52" s="6">
        <f t="shared" si="4"/>
        <v>192.98245614035088</v>
      </c>
      <c r="F52" s="7">
        <f t="shared" si="5"/>
        <v>19.298245614035089</v>
      </c>
      <c r="G52" s="7"/>
    </row>
    <row r="53" spans="1:13" x14ac:dyDescent="0.35">
      <c r="A53" s="2">
        <v>7.14</v>
      </c>
      <c r="B53" s="2">
        <v>381</v>
      </c>
      <c r="C53" s="2" t="s">
        <v>47</v>
      </c>
      <c r="D53" s="2" t="s">
        <v>106</v>
      </c>
      <c r="E53" s="6">
        <f t="shared" si="4"/>
        <v>242.9990966576334</v>
      </c>
      <c r="F53" s="7">
        <f t="shared" si="5"/>
        <v>24.299909665763341</v>
      </c>
      <c r="G53" s="7">
        <f>(SUM(F53:F57)/5)</f>
        <v>19.671161256419293</v>
      </c>
      <c r="H53" s="2" t="s">
        <v>107</v>
      </c>
      <c r="J53" s="5"/>
      <c r="K53" s="4"/>
      <c r="L53" s="4"/>
    </row>
    <row r="54" spans="1:13" x14ac:dyDescent="0.35">
      <c r="A54" s="2">
        <v>7.5279999999999996</v>
      </c>
      <c r="B54" s="2">
        <v>306</v>
      </c>
      <c r="C54" s="2" t="s">
        <v>48</v>
      </c>
      <c r="D54" s="2" t="s">
        <v>106</v>
      </c>
      <c r="E54" s="6">
        <f t="shared" si="4"/>
        <v>193.29896907216499</v>
      </c>
      <c r="F54" s="7">
        <f t="shared" si="5"/>
        <v>19.329896907216501</v>
      </c>
      <c r="G54" s="7"/>
    </row>
    <row r="55" spans="1:13" x14ac:dyDescent="0.35">
      <c r="A55" s="2">
        <v>8.1080000000000005</v>
      </c>
      <c r="B55" s="2">
        <v>175</v>
      </c>
      <c r="C55" s="2" t="s">
        <v>49</v>
      </c>
      <c r="D55" s="2" t="s">
        <v>106</v>
      </c>
      <c r="E55" s="6">
        <f t="shared" si="4"/>
        <v>225.86206896551687</v>
      </c>
      <c r="F55" s="7">
        <f t="shared" si="5"/>
        <v>22.586206896551687</v>
      </c>
      <c r="G55" s="7"/>
      <c r="J55" s="5"/>
    </row>
    <row r="56" spans="1:13" x14ac:dyDescent="0.35">
      <c r="A56" s="2">
        <v>8.7710000000000008</v>
      </c>
      <c r="B56" s="2">
        <v>83</v>
      </c>
      <c r="C56" s="2" t="s">
        <v>50</v>
      </c>
      <c r="D56" s="2" t="s">
        <v>106</v>
      </c>
      <c r="E56" s="6">
        <f t="shared" si="4"/>
        <v>138.76319758672693</v>
      </c>
      <c r="F56" s="7">
        <f t="shared" si="5"/>
        <v>13.876319758672693</v>
      </c>
      <c r="G56" s="7"/>
    </row>
    <row r="57" spans="1:13" x14ac:dyDescent="0.35">
      <c r="A57" s="2">
        <v>9.1050000000000004</v>
      </c>
      <c r="B57" s="2">
        <v>22</v>
      </c>
      <c r="C57" s="2" t="s">
        <v>51</v>
      </c>
      <c r="D57" s="2" t="s">
        <v>106</v>
      </c>
      <c r="E57" s="6">
        <f t="shared" si="4"/>
        <v>182.63473053892235</v>
      </c>
      <c r="F57" s="7">
        <f t="shared" si="5"/>
        <v>18.263473053892234</v>
      </c>
      <c r="G57" s="7"/>
    </row>
    <row r="58" spans="1:13" x14ac:dyDescent="0.35">
      <c r="E58" s="7"/>
      <c r="F58" s="7"/>
      <c r="G58" s="7"/>
    </row>
    <row r="59" spans="1:13" x14ac:dyDescent="0.35">
      <c r="C59" s="2" t="s">
        <v>6</v>
      </c>
      <c r="E59" s="6">
        <f>((B46-B57)/(A57-A46))</f>
        <v>269.00674432863269</v>
      </c>
      <c r="F59" s="7">
        <f t="shared" ref="F59" si="6">(E59/10)</f>
        <v>26.900674432863269</v>
      </c>
    </row>
    <row r="61" spans="1:13" x14ac:dyDescent="0.35">
      <c r="A61" s="3" t="s">
        <v>82</v>
      </c>
      <c r="B61" s="32" t="s">
        <v>120</v>
      </c>
      <c r="C61" s="32"/>
      <c r="D61" s="32"/>
    </row>
    <row r="62" spans="1:13" x14ac:dyDescent="0.35">
      <c r="A62" s="11" t="s">
        <v>104</v>
      </c>
      <c r="B62" s="3" t="s">
        <v>105</v>
      </c>
      <c r="C62" s="3" t="s">
        <v>97</v>
      </c>
      <c r="D62" s="3" t="s">
        <v>0</v>
      </c>
      <c r="E62" s="3" t="s">
        <v>40</v>
      </c>
      <c r="F62" s="3" t="s">
        <v>41</v>
      </c>
      <c r="G62" s="3" t="s">
        <v>111</v>
      </c>
      <c r="I62" s="3"/>
      <c r="J62" s="3"/>
      <c r="K62" s="3"/>
      <c r="L62" s="3"/>
      <c r="M62" s="3"/>
    </row>
    <row r="63" spans="1:13" x14ac:dyDescent="0.35">
      <c r="B63" s="2">
        <v>3268</v>
      </c>
      <c r="C63" s="2" t="s">
        <v>11</v>
      </c>
      <c r="J63" s="6"/>
    </row>
    <row r="64" spans="1:13" x14ac:dyDescent="0.35">
      <c r="A64" s="2">
        <v>7.1349999999999998</v>
      </c>
      <c r="B64" s="2">
        <v>3268</v>
      </c>
      <c r="C64" s="2" t="s">
        <v>52</v>
      </c>
      <c r="D64" s="2" t="s">
        <v>106</v>
      </c>
      <c r="I64" s="5"/>
      <c r="J64" s="6"/>
      <c r="L64" s="6"/>
    </row>
    <row r="65" spans="1:13" x14ac:dyDescent="0.35">
      <c r="A65" s="2">
        <v>7.17</v>
      </c>
      <c r="B65" s="2">
        <v>3237</v>
      </c>
      <c r="C65" s="2" t="s">
        <v>93</v>
      </c>
      <c r="D65" s="2" t="s">
        <v>106</v>
      </c>
      <c r="E65" s="6">
        <f>((B64-B65)/(A65-A64))</f>
        <v>885.71428571428214</v>
      </c>
      <c r="F65" s="7">
        <f t="shared" ref="F65:F79" si="7">(E65/10)</f>
        <v>88.571428571428214</v>
      </c>
      <c r="G65" s="7"/>
      <c r="I65" s="5"/>
      <c r="J65" s="6"/>
      <c r="L65" s="6"/>
      <c r="M65" s="7"/>
    </row>
    <row r="66" spans="1:13" x14ac:dyDescent="0.35">
      <c r="A66" s="2">
        <v>7.4320000000000004</v>
      </c>
      <c r="B66" s="2">
        <v>3160</v>
      </c>
      <c r="C66" s="2" t="s">
        <v>83</v>
      </c>
      <c r="D66" s="2" t="s">
        <v>106</v>
      </c>
      <c r="E66" s="6">
        <f t="shared" ref="E66:E79" si="8">((B65-B66)/(A66-A65))</f>
        <v>293.89312977099183</v>
      </c>
      <c r="F66" s="7">
        <f t="shared" si="7"/>
        <v>29.389312977099184</v>
      </c>
      <c r="G66" s="7">
        <f>SUM(F65:F66)/2</f>
        <v>58.980370774263697</v>
      </c>
      <c r="I66" s="5"/>
      <c r="J66" s="6"/>
      <c r="L66" s="6"/>
      <c r="M66" s="7"/>
    </row>
    <row r="67" spans="1:13" x14ac:dyDescent="0.35">
      <c r="A67" s="2">
        <v>7.5620000000000003</v>
      </c>
      <c r="B67" s="2">
        <v>3110</v>
      </c>
      <c r="C67" s="2" t="s">
        <v>84</v>
      </c>
      <c r="D67" s="2" t="s">
        <v>106</v>
      </c>
      <c r="E67" s="6">
        <f t="shared" si="8"/>
        <v>384.61538461538493</v>
      </c>
      <c r="F67" s="7">
        <f t="shared" si="7"/>
        <v>38.461538461538495</v>
      </c>
      <c r="I67" s="5"/>
      <c r="J67" s="6"/>
      <c r="L67" s="6"/>
      <c r="M67" s="7"/>
    </row>
    <row r="68" spans="1:13" x14ac:dyDescent="0.35">
      <c r="A68" s="2">
        <v>7.65</v>
      </c>
      <c r="B68" s="2">
        <v>3068</v>
      </c>
      <c r="C68" s="2" t="s">
        <v>94</v>
      </c>
      <c r="D68" s="2" t="s">
        <v>106</v>
      </c>
      <c r="E68" s="6">
        <f t="shared" si="8"/>
        <v>477.27272727272685</v>
      </c>
      <c r="F68" s="7">
        <f t="shared" si="7"/>
        <v>47.727272727272684</v>
      </c>
      <c r="G68" s="7"/>
      <c r="I68" s="5"/>
      <c r="J68" s="6"/>
      <c r="L68" s="6"/>
      <c r="M68" s="7"/>
    </row>
    <row r="69" spans="1:13" x14ac:dyDescent="0.35">
      <c r="A69" s="2">
        <v>8.0719999999999992</v>
      </c>
      <c r="B69" s="2">
        <v>2910</v>
      </c>
      <c r="C69" s="2" t="s">
        <v>85</v>
      </c>
      <c r="D69" s="2" t="s">
        <v>106</v>
      </c>
      <c r="E69" s="6">
        <f t="shared" si="8"/>
        <v>374.40758293838968</v>
      </c>
      <c r="F69" s="7">
        <f t="shared" si="7"/>
        <v>37.440758293838968</v>
      </c>
      <c r="G69" s="7"/>
      <c r="I69" s="5"/>
      <c r="J69" s="6"/>
      <c r="L69" s="6"/>
      <c r="M69" s="7"/>
    </row>
    <row r="70" spans="1:13" x14ac:dyDescent="0.35">
      <c r="A70" s="2">
        <v>8.6989999999999998</v>
      </c>
      <c r="B70" s="2">
        <v>2694</v>
      </c>
      <c r="C70" s="2" t="s">
        <v>86</v>
      </c>
      <c r="D70" s="2" t="s">
        <v>106</v>
      </c>
      <c r="E70" s="6">
        <f t="shared" si="8"/>
        <v>344.49760765550201</v>
      </c>
      <c r="F70" s="7">
        <f t="shared" si="7"/>
        <v>34.449760765550202</v>
      </c>
      <c r="G70" s="7"/>
      <c r="I70" s="5"/>
      <c r="J70" s="6"/>
      <c r="L70" s="6"/>
      <c r="M70" s="7"/>
    </row>
    <row r="71" spans="1:13" x14ac:dyDescent="0.35">
      <c r="A71" s="2">
        <v>9.0250000000000004</v>
      </c>
      <c r="B71" s="2">
        <v>2500</v>
      </c>
      <c r="C71" s="2" t="s">
        <v>87</v>
      </c>
      <c r="D71" s="2" t="s">
        <v>106</v>
      </c>
      <c r="E71" s="6">
        <f t="shared" si="8"/>
        <v>595.09202453987632</v>
      </c>
      <c r="F71" s="7">
        <f t="shared" si="7"/>
        <v>59.509202453987633</v>
      </c>
      <c r="G71" s="7"/>
      <c r="I71" s="5"/>
      <c r="J71" s="6"/>
      <c r="L71" s="6"/>
      <c r="M71" s="7"/>
    </row>
    <row r="72" spans="1:13" x14ac:dyDescent="0.35">
      <c r="A72" s="2">
        <v>9.23</v>
      </c>
      <c r="B72" s="2">
        <v>2400</v>
      </c>
      <c r="C72" s="2" t="s">
        <v>88</v>
      </c>
      <c r="D72" s="2" t="s">
        <v>106</v>
      </c>
      <c r="E72" s="6">
        <f t="shared" si="8"/>
        <v>487.80487804878032</v>
      </c>
      <c r="F72" s="7">
        <f t="shared" si="7"/>
        <v>48.780487804878035</v>
      </c>
      <c r="G72" s="7">
        <f>(SUM(F65:F72)/8)</f>
        <v>48.041220256949181</v>
      </c>
      <c r="H72" s="2" t="s">
        <v>108</v>
      </c>
      <c r="I72" s="5"/>
      <c r="J72" s="6"/>
      <c r="L72" s="6"/>
      <c r="M72" s="7"/>
    </row>
    <row r="73" spans="1:13" x14ac:dyDescent="0.35">
      <c r="A73" s="2">
        <v>9.3079999999999998</v>
      </c>
      <c r="B73" s="2">
        <v>2325</v>
      </c>
      <c r="C73" s="2" t="s">
        <v>89</v>
      </c>
      <c r="D73" s="2" t="s">
        <v>106</v>
      </c>
      <c r="E73" s="6">
        <f t="shared" si="8"/>
        <v>961.53846153846894</v>
      </c>
      <c r="F73" s="7">
        <f t="shared" si="7"/>
        <v>96.153846153846899</v>
      </c>
      <c r="G73" s="7"/>
      <c r="I73" s="5"/>
      <c r="J73" s="6"/>
      <c r="L73" s="6"/>
      <c r="M73" s="7"/>
    </row>
    <row r="74" spans="1:13" x14ac:dyDescent="0.35">
      <c r="A74" s="2">
        <v>9.58</v>
      </c>
      <c r="B74" s="2">
        <v>2182</v>
      </c>
      <c r="C74" s="2" t="s">
        <v>90</v>
      </c>
      <c r="D74" s="2" t="s">
        <v>106</v>
      </c>
      <c r="E74" s="6">
        <f t="shared" si="8"/>
        <v>525.73529411764662</v>
      </c>
      <c r="F74" s="7">
        <f t="shared" si="7"/>
        <v>52.57352941176466</v>
      </c>
      <c r="G74" s="7"/>
      <c r="I74" s="5"/>
      <c r="J74" s="6"/>
      <c r="L74" s="6"/>
      <c r="M74" s="7"/>
    </row>
    <row r="75" spans="1:13" x14ac:dyDescent="0.35">
      <c r="A75" s="2">
        <v>9.6419999999999995</v>
      </c>
      <c r="B75" s="2">
        <v>2103</v>
      </c>
      <c r="C75" s="2" t="s">
        <v>91</v>
      </c>
      <c r="D75" s="2" t="s">
        <v>106</v>
      </c>
      <c r="E75" s="6">
        <f>((B74-B75)/(A75-A74))</f>
        <v>1274.1935483871093</v>
      </c>
      <c r="F75" s="7">
        <f t="shared" si="7"/>
        <v>127.41935483871093</v>
      </c>
      <c r="G75" s="7"/>
      <c r="I75" s="5"/>
      <c r="J75" s="6"/>
      <c r="L75" s="6"/>
      <c r="M75" s="7"/>
    </row>
    <row r="76" spans="1:13" x14ac:dyDescent="0.35">
      <c r="A76" s="2">
        <v>9.74</v>
      </c>
      <c r="B76" s="2">
        <v>2059</v>
      </c>
      <c r="C76" s="2" t="s">
        <v>117</v>
      </c>
      <c r="D76" s="2" t="s">
        <v>106</v>
      </c>
      <c r="E76" s="6">
        <f t="shared" si="8"/>
        <v>448.97959183673123</v>
      </c>
      <c r="F76" s="7">
        <f t="shared" si="7"/>
        <v>44.897959183673123</v>
      </c>
      <c r="G76" s="7"/>
      <c r="I76" s="5"/>
      <c r="J76" s="6"/>
      <c r="L76" s="6"/>
      <c r="M76" s="7"/>
    </row>
    <row r="77" spans="1:13" x14ac:dyDescent="0.35">
      <c r="A77" s="2">
        <v>10.159000000000001</v>
      </c>
      <c r="B77" s="2">
        <v>1738</v>
      </c>
      <c r="C77" s="2" t="s">
        <v>12</v>
      </c>
      <c r="D77" s="2" t="s">
        <v>106</v>
      </c>
      <c r="E77" s="6">
        <f t="shared" si="8"/>
        <v>766.10978520286312</v>
      </c>
      <c r="F77" s="7">
        <f t="shared" si="7"/>
        <v>76.610978520286309</v>
      </c>
      <c r="G77" s="7"/>
      <c r="I77" s="5"/>
      <c r="J77" s="6"/>
      <c r="L77" s="6"/>
      <c r="M77" s="7"/>
    </row>
    <row r="78" spans="1:13" x14ac:dyDescent="0.35">
      <c r="A78" s="2">
        <v>10.492000000000001</v>
      </c>
      <c r="B78" s="2">
        <v>1502</v>
      </c>
      <c r="C78" s="2" t="s">
        <v>13</v>
      </c>
      <c r="D78" s="2" t="s">
        <v>106</v>
      </c>
      <c r="E78" s="6">
        <f t="shared" si="8"/>
        <v>708.70870870870829</v>
      </c>
      <c r="F78" s="7">
        <f t="shared" si="7"/>
        <v>70.870870870870831</v>
      </c>
      <c r="G78" s="7">
        <f>(SUM(F73:F78)/8)</f>
        <v>58.5658173723941</v>
      </c>
      <c r="H78" s="2" t="s">
        <v>107</v>
      </c>
      <c r="I78" s="5"/>
      <c r="J78" s="6"/>
      <c r="L78" s="6"/>
      <c r="M78" s="7"/>
    </row>
    <row r="79" spans="1:13" x14ac:dyDescent="0.35">
      <c r="A79" s="2">
        <v>10.94</v>
      </c>
      <c r="B79" s="2">
        <v>1080</v>
      </c>
      <c r="C79" s="2" t="s">
        <v>92</v>
      </c>
      <c r="D79" s="2" t="s">
        <v>2</v>
      </c>
      <c r="E79" s="6">
        <f t="shared" si="8"/>
        <v>941.96428571428862</v>
      </c>
      <c r="F79" s="7">
        <f t="shared" si="7"/>
        <v>94.196428571428868</v>
      </c>
      <c r="G79" s="7"/>
      <c r="I79" s="5"/>
      <c r="J79" s="6"/>
      <c r="L79" s="6"/>
      <c r="M79" s="7"/>
    </row>
    <row r="80" spans="1:13" x14ac:dyDescent="0.35">
      <c r="I80" s="5"/>
      <c r="J80" s="6"/>
      <c r="L80" s="6"/>
      <c r="M80" s="7"/>
    </row>
    <row r="81" spans="1:13" x14ac:dyDescent="0.35">
      <c r="D81" s="2" t="s">
        <v>6</v>
      </c>
      <c r="E81" s="6">
        <f>((B64-B79)/(A79-A64))</f>
        <v>575.03285151116961</v>
      </c>
      <c r="F81" s="7">
        <f>(E81/10)</f>
        <v>57.503285151116962</v>
      </c>
      <c r="I81" s="5"/>
      <c r="J81" s="6"/>
      <c r="L81" s="6"/>
      <c r="M81" s="7"/>
    </row>
    <row r="83" spans="1:13" x14ac:dyDescent="0.35">
      <c r="A83" s="1" t="s">
        <v>15</v>
      </c>
      <c r="B83" s="2" t="s">
        <v>109</v>
      </c>
    </row>
    <row r="84" spans="1:13" x14ac:dyDescent="0.35">
      <c r="A84" s="3" t="s">
        <v>110</v>
      </c>
      <c r="B84" s="3" t="s">
        <v>105</v>
      </c>
      <c r="C84" s="3" t="s">
        <v>1</v>
      </c>
      <c r="E84" s="3" t="s">
        <v>40</v>
      </c>
      <c r="F84" s="3" t="s">
        <v>41</v>
      </c>
    </row>
    <row r="85" spans="1:13" x14ac:dyDescent="0.35">
      <c r="A85" s="5"/>
      <c r="B85" s="6">
        <v>3412.8</v>
      </c>
      <c r="C85" s="2" t="s">
        <v>16</v>
      </c>
      <c r="F85" s="6"/>
    </row>
    <row r="86" spans="1:13" x14ac:dyDescent="0.35">
      <c r="A86" s="5">
        <v>9.5</v>
      </c>
      <c r="B86" s="6">
        <v>2634.4</v>
      </c>
      <c r="C86" s="2" t="s">
        <v>7</v>
      </c>
      <c r="F86" s="6"/>
    </row>
    <row r="87" spans="1:13" x14ac:dyDescent="0.35">
      <c r="A87" s="5">
        <v>11.2</v>
      </c>
      <c r="B87" s="6">
        <v>1609.7</v>
      </c>
      <c r="C87" s="2" t="s">
        <v>8</v>
      </c>
      <c r="E87" s="6">
        <f t="shared" ref="E87:E89" si="9">((B86-B87)/(A87-A86))</f>
        <v>602.76470588235327</v>
      </c>
      <c r="F87" s="7">
        <f t="shared" ref="F87:F91" si="10">(E87/10)</f>
        <v>60.276470588235327</v>
      </c>
    </row>
    <row r="88" spans="1:13" x14ac:dyDescent="0.35">
      <c r="A88" s="5">
        <v>14</v>
      </c>
      <c r="B88" s="6">
        <v>729</v>
      </c>
      <c r="C88" s="2" t="s">
        <v>9</v>
      </c>
      <c r="E88" s="6">
        <f t="shared" si="9"/>
        <v>314.53571428571422</v>
      </c>
      <c r="F88" s="7">
        <f t="shared" si="10"/>
        <v>31.453571428571422</v>
      </c>
    </row>
    <row r="89" spans="1:13" x14ac:dyDescent="0.35">
      <c r="A89" s="5">
        <v>18</v>
      </c>
      <c r="B89" s="6">
        <v>80.5</v>
      </c>
      <c r="C89" s="2" t="s">
        <v>17</v>
      </c>
      <c r="E89" s="6">
        <f t="shared" si="9"/>
        <v>162.125</v>
      </c>
      <c r="F89" s="7">
        <f t="shared" si="10"/>
        <v>16.212499999999999</v>
      </c>
    </row>
    <row r="90" spans="1:13" x14ac:dyDescent="0.35">
      <c r="A90" s="5"/>
      <c r="B90" s="6">
        <v>0</v>
      </c>
      <c r="C90" s="2" t="s">
        <v>18</v>
      </c>
      <c r="F90" s="7"/>
    </row>
    <row r="91" spans="1:13" x14ac:dyDescent="0.35">
      <c r="D91" s="2" t="s">
        <v>6</v>
      </c>
      <c r="E91" s="6">
        <f>((B86-B89)/(A89-A86))</f>
        <v>300.4588235294118</v>
      </c>
      <c r="F91" s="7">
        <f t="shared" si="10"/>
        <v>30.045882352941181</v>
      </c>
    </row>
    <row r="92" spans="1:13" s="15" customFormat="1" x14ac:dyDescent="0.35">
      <c r="E92" s="6"/>
      <c r="F92" s="7"/>
    </row>
    <row r="93" spans="1:13" s="15" customFormat="1" ht="32.4" customHeight="1" x14ac:dyDescent="0.35">
      <c r="A93" s="33" t="s">
        <v>124</v>
      </c>
      <c r="B93" s="33"/>
      <c r="C93" s="33"/>
      <c r="D93" s="33"/>
      <c r="E93" s="33"/>
      <c r="F93" s="33"/>
      <c r="G93" s="33"/>
      <c r="H93" s="33"/>
    </row>
    <row r="94" spans="1:13" x14ac:dyDescent="0.35">
      <c r="E94" s="6"/>
      <c r="F94" s="7"/>
    </row>
    <row r="95" spans="1:13" x14ac:dyDescent="0.35">
      <c r="A95" s="3" t="s">
        <v>113</v>
      </c>
    </row>
    <row r="96" spans="1:13" x14ac:dyDescent="0.35">
      <c r="A96" s="11" t="s">
        <v>104</v>
      </c>
      <c r="B96" s="12" t="s">
        <v>105</v>
      </c>
      <c r="C96" s="3" t="s">
        <v>99</v>
      </c>
      <c r="D96" s="3" t="s">
        <v>0</v>
      </c>
      <c r="E96" s="3" t="s">
        <v>40</v>
      </c>
      <c r="F96" s="3" t="s">
        <v>41</v>
      </c>
      <c r="G96" s="3" t="s">
        <v>111</v>
      </c>
      <c r="I96" s="5"/>
      <c r="J96" s="5"/>
      <c r="K96" s="5"/>
    </row>
    <row r="97" spans="1:11" x14ac:dyDescent="0.35">
      <c r="A97" s="5">
        <v>10.062999999999999</v>
      </c>
      <c r="B97" s="4">
        <v>1468.5</v>
      </c>
      <c r="C97" s="6" t="s">
        <v>3</v>
      </c>
      <c r="D97" s="2" t="s">
        <v>2</v>
      </c>
      <c r="I97" s="4"/>
      <c r="J97" s="5"/>
      <c r="K97" s="6"/>
    </row>
    <row r="98" spans="1:11" x14ac:dyDescent="0.35">
      <c r="A98" s="5">
        <v>10.355499999999999</v>
      </c>
      <c r="B98" s="4">
        <v>1335.35</v>
      </c>
      <c r="C98" s="6" t="s">
        <v>100</v>
      </c>
      <c r="D98" s="2" t="s">
        <v>2</v>
      </c>
      <c r="E98" s="6">
        <f>((B97-B98)/(A98-A97))</f>
        <v>455.21367521367483</v>
      </c>
      <c r="F98" s="7">
        <f>(E98/10)</f>
        <v>45.52136752136748</v>
      </c>
      <c r="I98" s="4"/>
      <c r="J98" s="5"/>
      <c r="K98" s="6"/>
    </row>
    <row r="99" spans="1:11" x14ac:dyDescent="0.35">
      <c r="A99" s="5">
        <v>10.3645</v>
      </c>
      <c r="B99" s="4">
        <v>1331.15</v>
      </c>
      <c r="C99" s="6" t="s">
        <v>19</v>
      </c>
      <c r="D99" s="2" t="s">
        <v>2</v>
      </c>
      <c r="E99" s="6">
        <f t="shared" ref="E99:E123" si="11">((B98-B99)/(A99-A98))</f>
        <v>466.66666666662877</v>
      </c>
      <c r="F99" s="7">
        <f t="shared" ref="F99:F123" si="12">(E99/10)</f>
        <v>46.666666666662877</v>
      </c>
      <c r="I99" s="4"/>
      <c r="J99" s="5"/>
      <c r="K99" s="6"/>
    </row>
    <row r="100" spans="1:11" x14ac:dyDescent="0.35">
      <c r="A100" s="5">
        <v>10.759</v>
      </c>
      <c r="B100" s="4">
        <v>1151.3</v>
      </c>
      <c r="C100" s="6" t="s">
        <v>20</v>
      </c>
      <c r="D100" s="2" t="s">
        <v>2</v>
      </c>
      <c r="E100" s="6">
        <f t="shared" si="11"/>
        <v>455.89353612167247</v>
      </c>
      <c r="F100" s="7">
        <f t="shared" si="12"/>
        <v>45.589353612167244</v>
      </c>
      <c r="I100" s="4"/>
      <c r="J100" s="5"/>
      <c r="K100" s="6"/>
    </row>
    <row r="101" spans="1:11" x14ac:dyDescent="0.35">
      <c r="A101" s="5">
        <v>10.81</v>
      </c>
      <c r="B101" s="4">
        <v>1128.05</v>
      </c>
      <c r="C101" s="6" t="s">
        <v>21</v>
      </c>
      <c r="D101" s="2" t="s">
        <v>2</v>
      </c>
      <c r="E101" s="6">
        <f t="shared" si="11"/>
        <v>455.8823529411751</v>
      </c>
      <c r="F101" s="7">
        <f t="shared" si="12"/>
        <v>45.58823529411751</v>
      </c>
      <c r="I101" s="4"/>
      <c r="J101" s="5"/>
      <c r="K101" s="6"/>
    </row>
    <row r="102" spans="1:11" x14ac:dyDescent="0.35">
      <c r="A102" s="5">
        <v>10.875</v>
      </c>
      <c r="B102" s="4">
        <v>1098.5</v>
      </c>
      <c r="C102" s="6" t="s">
        <v>22</v>
      </c>
      <c r="D102" s="2" t="s">
        <v>2</v>
      </c>
      <c r="E102" s="6">
        <f t="shared" si="11"/>
        <v>454.61538461538737</v>
      </c>
      <c r="F102" s="7">
        <f t="shared" si="12"/>
        <v>45.461538461538737</v>
      </c>
      <c r="I102" s="4"/>
      <c r="J102" s="5"/>
      <c r="K102" s="6"/>
    </row>
    <row r="103" spans="1:11" x14ac:dyDescent="0.35">
      <c r="A103" s="5">
        <v>11.081</v>
      </c>
      <c r="B103" s="4">
        <v>997</v>
      </c>
      <c r="C103" s="6" t="s">
        <v>23</v>
      </c>
      <c r="D103" s="2" t="s">
        <v>2</v>
      </c>
      <c r="E103" s="6">
        <f t="shared" si="11"/>
        <v>492.7184466019429</v>
      </c>
      <c r="F103" s="7">
        <f t="shared" si="12"/>
        <v>49.27184466019429</v>
      </c>
      <c r="I103" s="4"/>
      <c r="J103" s="5"/>
      <c r="K103" s="6"/>
    </row>
    <row r="104" spans="1:11" x14ac:dyDescent="0.35">
      <c r="A104" s="5">
        <v>11.1195</v>
      </c>
      <c r="B104" s="4">
        <v>971.6</v>
      </c>
      <c r="C104" s="6" t="s">
        <v>24</v>
      </c>
      <c r="D104" s="2" t="s">
        <v>2</v>
      </c>
      <c r="E104" s="6">
        <f t="shared" si="11"/>
        <v>659.74025974024426</v>
      </c>
      <c r="F104" s="7">
        <f t="shared" si="12"/>
        <v>65.974025974024428</v>
      </c>
      <c r="I104" s="4"/>
      <c r="J104" s="5"/>
      <c r="K104" s="6"/>
    </row>
    <row r="105" spans="1:11" x14ac:dyDescent="0.35">
      <c r="A105" s="5">
        <v>11.2295</v>
      </c>
      <c r="B105" s="4">
        <v>915.85</v>
      </c>
      <c r="C105" s="6" t="s">
        <v>25</v>
      </c>
      <c r="D105" s="2" t="s">
        <v>2</v>
      </c>
      <c r="E105" s="6">
        <f t="shared" si="11"/>
        <v>506.81818181818443</v>
      </c>
      <c r="F105" s="7">
        <f t="shared" si="12"/>
        <v>50.681818181818443</v>
      </c>
      <c r="G105" s="7">
        <f>(SUM(F98:F105)/8)</f>
        <v>49.344356296486367</v>
      </c>
      <c r="H105" s="2" t="s">
        <v>114</v>
      </c>
      <c r="I105" s="4"/>
      <c r="J105" s="5"/>
      <c r="K105" s="6"/>
    </row>
    <row r="106" spans="1:11" x14ac:dyDescent="0.35">
      <c r="A106" s="5">
        <v>11.41</v>
      </c>
      <c r="B106" s="4">
        <v>863.9</v>
      </c>
      <c r="C106" s="6" t="s">
        <v>101</v>
      </c>
      <c r="D106" s="2" t="s">
        <v>4</v>
      </c>
      <c r="E106" s="6">
        <f t="shared" si="11"/>
        <v>287.81163434903021</v>
      </c>
      <c r="F106" s="7">
        <f t="shared" si="12"/>
        <v>28.781163434903021</v>
      </c>
      <c r="G106" s="7"/>
      <c r="I106" s="4"/>
      <c r="J106" s="5"/>
      <c r="K106" s="6"/>
    </row>
    <row r="107" spans="1:11" x14ac:dyDescent="0.35">
      <c r="A107" s="5">
        <v>11.4285</v>
      </c>
      <c r="B107" s="4">
        <v>858.8</v>
      </c>
      <c r="C107" s="6" t="s">
        <v>26</v>
      </c>
      <c r="D107" s="2" t="s">
        <v>4</v>
      </c>
      <c r="E107" s="6">
        <f t="shared" si="11"/>
        <v>275.67567567568409</v>
      </c>
      <c r="F107" s="7">
        <f t="shared" si="12"/>
        <v>27.56756756756841</v>
      </c>
      <c r="G107" s="7"/>
      <c r="I107" s="4"/>
      <c r="J107" s="5"/>
      <c r="K107" s="6"/>
    </row>
    <row r="108" spans="1:11" x14ac:dyDescent="0.35">
      <c r="A108" s="5">
        <v>11.45</v>
      </c>
      <c r="B108" s="4">
        <v>852.5</v>
      </c>
      <c r="C108" s="6" t="s">
        <v>27</v>
      </c>
      <c r="D108" s="2" t="s">
        <v>4</v>
      </c>
      <c r="E108" s="6">
        <f t="shared" si="11"/>
        <v>293.02325581395638</v>
      </c>
      <c r="F108" s="7">
        <f t="shared" si="12"/>
        <v>29.302325581395639</v>
      </c>
      <c r="G108" s="7"/>
      <c r="I108" s="4"/>
      <c r="J108" s="5"/>
      <c r="K108" s="6"/>
    </row>
    <row r="109" spans="1:11" x14ac:dyDescent="0.35">
      <c r="A109" s="5">
        <v>11.4565</v>
      </c>
      <c r="B109" s="4">
        <v>850.7</v>
      </c>
      <c r="C109" s="6" t="s">
        <v>28</v>
      </c>
      <c r="D109" s="2" t="s">
        <v>4</v>
      </c>
      <c r="E109" s="6">
        <f t="shared" si="11"/>
        <v>276.92307692303422</v>
      </c>
      <c r="F109" s="7">
        <f t="shared" si="12"/>
        <v>27.692307692303423</v>
      </c>
      <c r="G109" s="7"/>
      <c r="I109" s="4"/>
      <c r="J109" s="5"/>
      <c r="K109" s="6"/>
    </row>
    <row r="110" spans="1:11" x14ac:dyDescent="0.35">
      <c r="A110" s="5">
        <v>12.356999999999999</v>
      </c>
      <c r="B110" s="4">
        <v>587.6</v>
      </c>
      <c r="C110" s="6" t="s">
        <v>29</v>
      </c>
      <c r="D110" s="2" t="s">
        <v>4</v>
      </c>
      <c r="E110" s="6">
        <f t="shared" si="11"/>
        <v>292.17101610216577</v>
      </c>
      <c r="F110" s="7">
        <f t="shared" si="12"/>
        <v>29.217101610216577</v>
      </c>
      <c r="G110" s="7"/>
      <c r="I110" s="4"/>
      <c r="J110" s="5"/>
      <c r="K110" s="6"/>
    </row>
    <row r="111" spans="1:11" x14ac:dyDescent="0.35">
      <c r="A111" s="5">
        <v>12.779</v>
      </c>
      <c r="B111" s="4">
        <v>517.75</v>
      </c>
      <c r="C111" s="6" t="s">
        <v>30</v>
      </c>
      <c r="D111" s="2" t="s">
        <v>4</v>
      </c>
      <c r="E111" s="6">
        <f t="shared" si="11"/>
        <v>165.52132701421783</v>
      </c>
      <c r="F111" s="7">
        <f t="shared" si="12"/>
        <v>16.552132701421783</v>
      </c>
      <c r="G111" s="7"/>
      <c r="I111" s="4"/>
      <c r="J111" s="5"/>
      <c r="K111" s="6"/>
    </row>
    <row r="112" spans="1:11" x14ac:dyDescent="0.35">
      <c r="A112" s="5">
        <v>12.829000000000001</v>
      </c>
      <c r="B112" s="4">
        <v>507.75</v>
      </c>
      <c r="C112" s="6" t="s">
        <v>31</v>
      </c>
      <c r="D112" s="2" t="s">
        <v>4</v>
      </c>
      <c r="E112" s="6">
        <f t="shared" si="11"/>
        <v>199.99999999999716</v>
      </c>
      <c r="F112" s="7">
        <f t="shared" si="12"/>
        <v>19.999999999999716</v>
      </c>
      <c r="G112" s="7"/>
      <c r="I112" s="4"/>
      <c r="J112" s="5"/>
      <c r="K112" s="6"/>
    </row>
    <row r="113" spans="1:11" x14ac:dyDescent="0.35">
      <c r="A113" s="5">
        <v>12.861000000000001</v>
      </c>
      <c r="B113" s="4">
        <v>501.25</v>
      </c>
      <c r="C113" s="6" t="s">
        <v>32</v>
      </c>
      <c r="D113" s="2" t="s">
        <v>4</v>
      </c>
      <c r="E113" s="6">
        <f t="shared" si="11"/>
        <v>203.12499999999983</v>
      </c>
      <c r="F113" s="7">
        <f t="shared" si="12"/>
        <v>20.312499999999982</v>
      </c>
      <c r="G113" s="7"/>
      <c r="I113" s="4"/>
      <c r="J113" s="5"/>
      <c r="K113" s="6"/>
    </row>
    <row r="114" spans="1:11" x14ac:dyDescent="0.35">
      <c r="A114" s="5">
        <v>12.8645</v>
      </c>
      <c r="B114" s="4">
        <v>500.6</v>
      </c>
      <c r="C114" s="6" t="s">
        <v>33</v>
      </c>
      <c r="D114" s="2" t="s">
        <v>4</v>
      </c>
      <c r="E114" s="6">
        <f t="shared" si="11"/>
        <v>185.71428571433501</v>
      </c>
      <c r="F114" s="7">
        <f t="shared" si="12"/>
        <v>18.571428571433501</v>
      </c>
      <c r="G114" s="7"/>
      <c r="I114" s="4"/>
      <c r="J114" s="5"/>
      <c r="K114" s="6"/>
    </row>
    <row r="115" spans="1:11" x14ac:dyDescent="0.35">
      <c r="A115" s="5">
        <v>12.935</v>
      </c>
      <c r="B115" s="4">
        <v>486.45</v>
      </c>
      <c r="C115" s="6" t="s">
        <v>34</v>
      </c>
      <c r="D115" s="2" t="s">
        <v>4</v>
      </c>
      <c r="E115" s="6">
        <f t="shared" si="11"/>
        <v>200.70921985815397</v>
      </c>
      <c r="F115" s="7">
        <f t="shared" si="12"/>
        <v>20.070921985815396</v>
      </c>
      <c r="G115" s="7"/>
      <c r="I115" s="4"/>
      <c r="J115" s="5"/>
      <c r="K115" s="6"/>
    </row>
    <row r="116" spans="1:11" x14ac:dyDescent="0.35">
      <c r="A116" s="5">
        <v>12.942500000000001</v>
      </c>
      <c r="B116" s="4">
        <v>485</v>
      </c>
      <c r="C116" s="6" t="s">
        <v>35</v>
      </c>
      <c r="D116" s="2" t="s">
        <v>4</v>
      </c>
      <c r="E116" s="6">
        <f t="shared" si="11"/>
        <v>193.3333333333245</v>
      </c>
      <c r="F116" s="7">
        <f t="shared" si="12"/>
        <v>19.333333333332451</v>
      </c>
      <c r="G116" s="7"/>
      <c r="I116" s="4"/>
      <c r="J116" s="5"/>
      <c r="K116" s="6"/>
    </row>
    <row r="117" spans="1:11" x14ac:dyDescent="0.35">
      <c r="A117" s="5">
        <v>12.984</v>
      </c>
      <c r="B117" s="4">
        <v>476.7</v>
      </c>
      <c r="C117" s="6" t="s">
        <v>102</v>
      </c>
      <c r="D117" s="2" t="s">
        <v>4</v>
      </c>
      <c r="E117" s="6">
        <f t="shared" si="11"/>
        <v>200.00000000000412</v>
      </c>
      <c r="F117" s="7">
        <f t="shared" si="12"/>
        <v>20.000000000000412</v>
      </c>
      <c r="G117" s="7"/>
      <c r="I117" s="4"/>
      <c r="J117" s="5"/>
      <c r="K117" s="6"/>
    </row>
    <row r="118" spans="1:11" x14ac:dyDescent="0.35">
      <c r="A118" s="5">
        <v>13.013</v>
      </c>
      <c r="B118" s="4">
        <v>470.9</v>
      </c>
      <c r="C118" s="6" t="s">
        <v>36</v>
      </c>
      <c r="D118" s="2" t="s">
        <v>4</v>
      </c>
      <c r="E118" s="6">
        <f t="shared" si="11"/>
        <v>200.00000000000097</v>
      </c>
      <c r="F118" s="7">
        <f t="shared" si="12"/>
        <v>20.000000000000096</v>
      </c>
      <c r="G118" s="7"/>
      <c r="I118" s="4"/>
      <c r="J118" s="5"/>
      <c r="K118" s="6"/>
    </row>
    <row r="119" spans="1:11" x14ac:dyDescent="0.35">
      <c r="A119" s="5">
        <v>13.036</v>
      </c>
      <c r="B119" s="4">
        <v>466.5</v>
      </c>
      <c r="C119" s="6" t="s">
        <v>37</v>
      </c>
      <c r="D119" s="2" t="s">
        <v>4</v>
      </c>
      <c r="E119" s="6">
        <f t="shared" si="11"/>
        <v>191.30434782608856</v>
      </c>
      <c r="F119" s="7">
        <f t="shared" si="12"/>
        <v>19.130434782608855</v>
      </c>
      <c r="G119" s="7"/>
      <c r="I119" s="4"/>
      <c r="J119" s="5"/>
      <c r="K119" s="6"/>
    </row>
    <row r="120" spans="1:11" x14ac:dyDescent="0.35">
      <c r="A120" s="5">
        <v>13.05</v>
      </c>
      <c r="B120" s="4">
        <v>463.75</v>
      </c>
      <c r="C120" s="6" t="s">
        <v>103</v>
      </c>
      <c r="D120" s="2" t="s">
        <v>4</v>
      </c>
      <c r="E120" s="6">
        <f t="shared" si="11"/>
        <v>196.42857142855567</v>
      </c>
      <c r="F120" s="7">
        <f t="shared" si="12"/>
        <v>19.642857142855568</v>
      </c>
      <c r="G120" s="7"/>
      <c r="I120" s="4"/>
      <c r="J120" s="5"/>
      <c r="K120" s="6"/>
    </row>
    <row r="121" spans="1:11" x14ac:dyDescent="0.35">
      <c r="A121" s="5">
        <v>13.3735</v>
      </c>
      <c r="B121" s="4">
        <v>392.95</v>
      </c>
      <c r="C121" s="6" t="s">
        <v>38</v>
      </c>
      <c r="D121" s="2" t="s">
        <v>4</v>
      </c>
      <c r="E121" s="6">
        <f t="shared" si="11"/>
        <v>218.85625965996965</v>
      </c>
      <c r="F121" s="7">
        <f t="shared" si="12"/>
        <v>21.885625965996965</v>
      </c>
      <c r="G121" s="7"/>
      <c r="I121" s="4"/>
      <c r="J121" s="5"/>
      <c r="K121" s="6"/>
    </row>
    <row r="122" spans="1:11" x14ac:dyDescent="0.35">
      <c r="A122" s="5">
        <v>13.410499999999999</v>
      </c>
      <c r="B122" s="4">
        <v>386.5</v>
      </c>
      <c r="C122" s="6" t="s">
        <v>10</v>
      </c>
      <c r="D122" s="2" t="s">
        <v>4</v>
      </c>
      <c r="E122" s="6">
        <f t="shared" si="11"/>
        <v>174.32432432432856</v>
      </c>
      <c r="F122" s="7">
        <f t="shared" si="12"/>
        <v>17.432432432432854</v>
      </c>
      <c r="G122" s="7"/>
      <c r="I122" s="4"/>
      <c r="J122" s="5"/>
      <c r="K122" s="6"/>
    </row>
    <row r="123" spans="1:11" x14ac:dyDescent="0.35">
      <c r="A123" s="5">
        <v>13.436</v>
      </c>
      <c r="B123" s="4">
        <v>382.5</v>
      </c>
      <c r="C123" s="6" t="s">
        <v>39</v>
      </c>
      <c r="D123" s="2" t="s">
        <v>4</v>
      </c>
      <c r="E123" s="6">
        <f t="shared" si="11"/>
        <v>156.86274509803326</v>
      </c>
      <c r="F123" s="7">
        <f t="shared" si="12"/>
        <v>15.686274509803326</v>
      </c>
      <c r="G123" s="7">
        <f>(SUM(F106:F123)/18)</f>
        <v>21.732133739560442</v>
      </c>
      <c r="H123" s="2" t="s">
        <v>115</v>
      </c>
      <c r="I123" s="4"/>
      <c r="J123" s="5"/>
    </row>
  </sheetData>
  <mergeCells count="3">
    <mergeCell ref="A1:H1"/>
    <mergeCell ref="B61:D61"/>
    <mergeCell ref="A93:H9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DDE4-AEBA-434C-BB07-EB29D5BF5CE1}">
  <dimension ref="A1:O416"/>
  <sheetViews>
    <sheetView workbookViewId="0">
      <pane ySplit="7" topLeftCell="A356" activePane="bottomLeft" state="frozen"/>
      <selection pane="bottomLeft" activeCell="L326" sqref="L326"/>
    </sheetView>
  </sheetViews>
  <sheetFormatPr defaultRowHeight="14.5" x14ac:dyDescent="0.35"/>
  <cols>
    <col min="1" max="1" width="10.453125" bestFit="1" customWidth="1"/>
    <col min="2" max="2" width="6" customWidth="1"/>
    <col min="3" max="3" width="7.36328125" style="19" customWidth="1"/>
    <col min="5" max="5" width="6.6328125" style="23" customWidth="1"/>
    <col min="6" max="6" width="10" style="19" customWidth="1"/>
    <col min="7" max="7" width="8.81640625" style="19"/>
    <col min="8" max="8" width="12.81640625" customWidth="1"/>
    <col min="9" max="9" width="10.81640625" style="19" customWidth="1"/>
    <col min="10" max="10" width="17.81640625" customWidth="1"/>
    <col min="11" max="11" width="16" style="21" customWidth="1"/>
    <col min="12" max="12" width="53.1796875" customWidth="1"/>
  </cols>
  <sheetData>
    <row r="1" spans="1:12" ht="14.5" customHeight="1" x14ac:dyDescent="0.35">
      <c r="A1" s="34" t="s">
        <v>323</v>
      </c>
      <c r="B1" s="34"/>
      <c r="C1" s="34"/>
      <c r="D1" s="34"/>
      <c r="E1" s="34"/>
      <c r="F1" s="34"/>
      <c r="G1" s="34"/>
      <c r="H1" s="34"/>
      <c r="I1" s="34"/>
      <c r="J1" s="34"/>
      <c r="K1" s="34"/>
    </row>
    <row r="2" spans="1:12" x14ac:dyDescent="0.35">
      <c r="A2" s="34"/>
      <c r="B2" s="34"/>
      <c r="C2" s="34"/>
      <c r="D2" s="34"/>
      <c r="E2" s="34"/>
      <c r="F2" s="34"/>
      <c r="G2" s="34"/>
      <c r="H2" s="34"/>
      <c r="I2" s="34"/>
      <c r="J2" s="34"/>
      <c r="K2" s="34"/>
    </row>
    <row r="3" spans="1:12" x14ac:dyDescent="0.35">
      <c r="A3" s="34"/>
      <c r="B3" s="34"/>
      <c r="C3" s="34"/>
      <c r="D3" s="34"/>
      <c r="E3" s="34"/>
      <c r="F3" s="34"/>
      <c r="G3" s="34"/>
      <c r="H3" s="34"/>
      <c r="I3" s="34"/>
      <c r="J3" s="34"/>
      <c r="K3" s="34"/>
    </row>
    <row r="4" spans="1:12" x14ac:dyDescent="0.35">
      <c r="A4" s="34"/>
      <c r="B4" s="34"/>
      <c r="C4" s="34"/>
      <c r="D4" s="34"/>
      <c r="E4" s="34"/>
      <c r="F4" s="34"/>
      <c r="G4" s="34"/>
      <c r="H4" s="34"/>
      <c r="I4" s="34"/>
      <c r="J4" s="34"/>
      <c r="K4" s="34"/>
    </row>
    <row r="5" spans="1:12" x14ac:dyDescent="0.35">
      <c r="A5" s="34"/>
      <c r="B5" s="34"/>
      <c r="C5" s="34"/>
      <c r="D5" s="34"/>
      <c r="E5" s="34"/>
      <c r="F5" s="34"/>
      <c r="G5" s="34"/>
      <c r="H5" s="34"/>
      <c r="I5" s="34"/>
      <c r="J5" s="34"/>
      <c r="K5" s="34"/>
    </row>
    <row r="6" spans="1:12" ht="89" customHeight="1" x14ac:dyDescent="0.35">
      <c r="A6" s="34"/>
      <c r="B6" s="34"/>
      <c r="C6" s="34"/>
      <c r="D6" s="34"/>
      <c r="E6" s="34"/>
      <c r="F6" s="34"/>
      <c r="G6" s="34"/>
      <c r="H6" s="34"/>
      <c r="I6" s="34"/>
      <c r="J6" s="34"/>
      <c r="K6" s="34"/>
    </row>
    <row r="7" spans="1:12" s="16" customFormat="1" ht="43.5" x14ac:dyDescent="0.35">
      <c r="A7" s="16" t="s">
        <v>125</v>
      </c>
      <c r="B7" s="16" t="s">
        <v>126</v>
      </c>
      <c r="C7" s="17" t="s">
        <v>127</v>
      </c>
      <c r="D7" s="16" t="s">
        <v>128</v>
      </c>
      <c r="E7" s="28" t="s">
        <v>129</v>
      </c>
      <c r="F7" s="17" t="s">
        <v>320</v>
      </c>
      <c r="G7" s="17" t="s">
        <v>130</v>
      </c>
      <c r="H7" s="16" t="s">
        <v>131</v>
      </c>
      <c r="I7" s="17" t="s">
        <v>132</v>
      </c>
      <c r="J7" s="16" t="s">
        <v>318</v>
      </c>
      <c r="K7" s="29" t="s">
        <v>319</v>
      </c>
      <c r="L7" s="16" t="s">
        <v>1</v>
      </c>
    </row>
    <row r="8" spans="1:12" x14ac:dyDescent="0.35">
      <c r="A8" s="18">
        <v>28509</v>
      </c>
      <c r="B8">
        <v>1</v>
      </c>
      <c r="C8" s="19">
        <f>(G8*3.28)</f>
        <v>49.855999999999995</v>
      </c>
      <c r="D8" t="s">
        <v>133</v>
      </c>
      <c r="E8" s="23">
        <v>1</v>
      </c>
      <c r="F8" s="19">
        <v>17</v>
      </c>
      <c r="G8" s="19">
        <v>15.2</v>
      </c>
      <c r="J8" s="20" t="s">
        <v>134</v>
      </c>
      <c r="L8" t="s">
        <v>135</v>
      </c>
    </row>
    <row r="9" spans="1:12" x14ac:dyDescent="0.35">
      <c r="A9" s="18">
        <v>28509</v>
      </c>
      <c r="B9">
        <v>1</v>
      </c>
      <c r="C9" s="19">
        <f t="shared" ref="C9:C35" si="0">(G9*3.28)</f>
        <v>27.224</v>
      </c>
      <c r="D9" t="s">
        <v>133</v>
      </c>
      <c r="E9" s="23">
        <v>1</v>
      </c>
      <c r="F9" s="19">
        <v>10</v>
      </c>
      <c r="G9" s="19">
        <v>8.3000000000000007</v>
      </c>
      <c r="L9" t="s">
        <v>136</v>
      </c>
    </row>
    <row r="10" spans="1:12" x14ac:dyDescent="0.35">
      <c r="A10" s="18">
        <v>28509</v>
      </c>
      <c r="B10">
        <v>1</v>
      </c>
      <c r="C10" s="19">
        <f t="shared" si="0"/>
        <v>21.32</v>
      </c>
      <c r="D10" t="s">
        <v>133</v>
      </c>
      <c r="E10" s="23">
        <v>1</v>
      </c>
      <c r="F10" s="19">
        <v>7</v>
      </c>
      <c r="G10" s="19">
        <v>6.5</v>
      </c>
      <c r="H10" s="19">
        <f>SUM(G8:G10)</f>
        <v>30</v>
      </c>
      <c r="I10" s="19">
        <f>SUM(G8:G10)</f>
        <v>30</v>
      </c>
      <c r="L10" t="s">
        <v>137</v>
      </c>
    </row>
    <row r="11" spans="1:12" x14ac:dyDescent="0.35">
      <c r="A11" s="18">
        <v>28509</v>
      </c>
      <c r="B11">
        <v>1</v>
      </c>
      <c r="C11" s="19">
        <f t="shared" si="0"/>
        <v>11.479999999999999</v>
      </c>
      <c r="D11" t="s">
        <v>138</v>
      </c>
      <c r="E11" s="23">
        <v>2</v>
      </c>
      <c r="F11" s="19">
        <v>3.8</v>
      </c>
      <c r="G11" s="19">
        <v>3.5</v>
      </c>
    </row>
    <row r="12" spans="1:12" x14ac:dyDescent="0.35">
      <c r="A12" s="18">
        <v>28509</v>
      </c>
      <c r="B12">
        <v>1</v>
      </c>
      <c r="C12" s="19">
        <f t="shared" si="0"/>
        <v>2.952</v>
      </c>
      <c r="D12" t="s">
        <v>138</v>
      </c>
      <c r="E12" s="23">
        <v>2</v>
      </c>
      <c r="F12" s="19">
        <v>1</v>
      </c>
      <c r="G12" s="19">
        <v>0.9</v>
      </c>
    </row>
    <row r="13" spans="1:12" x14ac:dyDescent="0.35">
      <c r="A13" s="18">
        <v>28509</v>
      </c>
      <c r="B13">
        <v>1</v>
      </c>
      <c r="C13" s="19">
        <f t="shared" si="0"/>
        <v>9.1839999999999993</v>
      </c>
      <c r="D13" t="s">
        <v>138</v>
      </c>
      <c r="E13" s="23">
        <v>2</v>
      </c>
      <c r="F13" s="19">
        <v>3</v>
      </c>
      <c r="G13" s="19">
        <v>2.8</v>
      </c>
    </row>
    <row r="14" spans="1:12" x14ac:dyDescent="0.35">
      <c r="A14" s="18">
        <v>28509</v>
      </c>
      <c r="B14">
        <v>1</v>
      </c>
      <c r="C14" s="19">
        <f t="shared" si="0"/>
        <v>4.92</v>
      </c>
      <c r="D14" t="s">
        <v>138</v>
      </c>
      <c r="E14" s="23">
        <v>2</v>
      </c>
      <c r="F14" s="19">
        <v>1.7</v>
      </c>
      <c r="G14" s="19">
        <v>1.5</v>
      </c>
      <c r="H14" s="19">
        <f>SUM(G11:G14)</f>
        <v>8.6999999999999993</v>
      </c>
      <c r="I14" s="19">
        <f>(I10+H14)</f>
        <v>38.700000000000003</v>
      </c>
      <c r="L14" t="s">
        <v>139</v>
      </c>
    </row>
    <row r="15" spans="1:12" x14ac:dyDescent="0.35">
      <c r="A15" s="18">
        <v>28509</v>
      </c>
      <c r="B15">
        <v>1</v>
      </c>
      <c r="C15" s="19">
        <f t="shared" si="0"/>
        <v>16.071999999999999</v>
      </c>
      <c r="D15" t="s">
        <v>133</v>
      </c>
      <c r="E15" s="23">
        <v>3</v>
      </c>
      <c r="F15" s="19">
        <v>5.2</v>
      </c>
      <c r="G15" s="19">
        <v>4.9000000000000004</v>
      </c>
    </row>
    <row r="16" spans="1:12" x14ac:dyDescent="0.35">
      <c r="A16" s="18">
        <v>28509</v>
      </c>
      <c r="B16">
        <v>1</v>
      </c>
      <c r="C16" s="19">
        <f t="shared" si="0"/>
        <v>4.2640000000000002</v>
      </c>
      <c r="D16" t="s">
        <v>133</v>
      </c>
      <c r="E16" s="23">
        <v>3</v>
      </c>
      <c r="F16" s="19">
        <v>1.4</v>
      </c>
      <c r="G16" s="19">
        <v>1.3</v>
      </c>
    </row>
    <row r="17" spans="1:9" x14ac:dyDescent="0.35">
      <c r="A17" s="18">
        <v>28509</v>
      </c>
      <c r="B17">
        <v>1</v>
      </c>
      <c r="C17" s="19">
        <f t="shared" si="0"/>
        <v>25.911999999999999</v>
      </c>
      <c r="D17" t="s">
        <v>133</v>
      </c>
      <c r="E17" s="23">
        <v>3</v>
      </c>
      <c r="F17" s="19">
        <v>8.4</v>
      </c>
      <c r="G17" s="19">
        <v>7.9</v>
      </c>
    </row>
    <row r="18" spans="1:9" x14ac:dyDescent="0.35">
      <c r="A18" s="18">
        <v>28509</v>
      </c>
      <c r="B18">
        <v>1</v>
      </c>
      <c r="C18" s="19">
        <f t="shared" si="0"/>
        <v>18.695999999999998</v>
      </c>
      <c r="D18" t="s">
        <v>133</v>
      </c>
      <c r="E18" s="23">
        <v>3</v>
      </c>
      <c r="F18" s="19">
        <v>6</v>
      </c>
      <c r="G18" s="19">
        <v>5.7</v>
      </c>
      <c r="H18" s="19">
        <f>SUM(G15:G18)</f>
        <v>19.8</v>
      </c>
      <c r="I18" s="19">
        <f>(I14+H18)</f>
        <v>58.5</v>
      </c>
    </row>
    <row r="19" spans="1:9" x14ac:dyDescent="0.35">
      <c r="A19" s="18">
        <v>28509</v>
      </c>
      <c r="B19">
        <v>1</v>
      </c>
      <c r="C19" s="19">
        <f t="shared" si="0"/>
        <v>12.463999999999999</v>
      </c>
      <c r="D19" t="s">
        <v>138</v>
      </c>
      <c r="E19" s="23">
        <v>4</v>
      </c>
      <c r="F19" s="19">
        <v>4</v>
      </c>
      <c r="G19" s="19">
        <v>3.8</v>
      </c>
    </row>
    <row r="20" spans="1:9" x14ac:dyDescent="0.35">
      <c r="A20" s="18">
        <v>28509</v>
      </c>
      <c r="B20">
        <v>1</v>
      </c>
      <c r="C20" s="19">
        <f t="shared" si="0"/>
        <v>3.6080000000000001</v>
      </c>
      <c r="D20" t="s">
        <v>138</v>
      </c>
      <c r="E20" s="23">
        <v>4</v>
      </c>
      <c r="F20" s="19">
        <v>1.1499999999999999</v>
      </c>
      <c r="G20" s="19">
        <v>1.1000000000000001</v>
      </c>
    </row>
    <row r="21" spans="1:9" x14ac:dyDescent="0.35">
      <c r="A21" s="18">
        <v>28509</v>
      </c>
      <c r="B21">
        <v>1</v>
      </c>
      <c r="C21" s="19">
        <f t="shared" si="0"/>
        <v>6.56</v>
      </c>
      <c r="D21" t="s">
        <v>138</v>
      </c>
      <c r="E21" s="23">
        <v>4</v>
      </c>
      <c r="F21" s="19">
        <v>2.1</v>
      </c>
      <c r="G21" s="19">
        <v>2</v>
      </c>
      <c r="H21" s="19">
        <f>SUM(G19:G21)</f>
        <v>6.9</v>
      </c>
      <c r="I21" s="19">
        <f>(I18+H21)</f>
        <v>65.400000000000006</v>
      </c>
    </row>
    <row r="22" spans="1:9" x14ac:dyDescent="0.35">
      <c r="A22" s="18">
        <v>28509</v>
      </c>
      <c r="B22">
        <v>1</v>
      </c>
      <c r="C22" s="19">
        <f t="shared" si="0"/>
        <v>17.383999999999997</v>
      </c>
      <c r="D22" t="s">
        <v>133</v>
      </c>
      <c r="E22" s="23">
        <v>5</v>
      </c>
      <c r="F22" s="19">
        <v>5.6</v>
      </c>
      <c r="G22" s="19">
        <v>5.3</v>
      </c>
    </row>
    <row r="23" spans="1:9" x14ac:dyDescent="0.35">
      <c r="A23" s="18">
        <v>28509</v>
      </c>
      <c r="B23">
        <v>1</v>
      </c>
      <c r="C23" s="19">
        <f>(G23*3.28)</f>
        <v>15.087999999999997</v>
      </c>
      <c r="D23" t="s">
        <v>133</v>
      </c>
      <c r="E23" s="23">
        <v>5</v>
      </c>
      <c r="F23" s="19">
        <v>5</v>
      </c>
      <c r="G23" s="19">
        <v>4.5999999999999996</v>
      </c>
    </row>
    <row r="24" spans="1:9" x14ac:dyDescent="0.35">
      <c r="A24" s="18">
        <v>28509</v>
      </c>
      <c r="B24">
        <v>1</v>
      </c>
      <c r="C24" s="19">
        <f t="shared" si="0"/>
        <v>4.5919999999999996</v>
      </c>
      <c r="D24" t="s">
        <v>133</v>
      </c>
      <c r="E24" s="23">
        <v>5</v>
      </c>
      <c r="F24" s="19">
        <v>1.7</v>
      </c>
      <c r="G24" s="19">
        <v>1.4</v>
      </c>
      <c r="H24" s="19">
        <f>SUM(G22:G24)</f>
        <v>11.299999999999999</v>
      </c>
      <c r="I24" s="19">
        <f>(I21+H24)</f>
        <v>76.7</v>
      </c>
    </row>
    <row r="25" spans="1:9" x14ac:dyDescent="0.35">
      <c r="A25" s="18">
        <v>28509</v>
      </c>
      <c r="B25">
        <v>2</v>
      </c>
      <c r="C25" s="19">
        <f t="shared" si="0"/>
        <v>2.952</v>
      </c>
      <c r="D25" t="s">
        <v>140</v>
      </c>
      <c r="E25" s="23">
        <v>6</v>
      </c>
      <c r="F25" s="19">
        <v>1</v>
      </c>
      <c r="G25" s="19">
        <v>0.9</v>
      </c>
    </row>
    <row r="26" spans="1:9" x14ac:dyDescent="0.35">
      <c r="A26" s="18">
        <v>28509</v>
      </c>
      <c r="B26">
        <v>2</v>
      </c>
      <c r="C26" s="19">
        <f t="shared" si="0"/>
        <v>60.35199999999999</v>
      </c>
      <c r="D26" t="s">
        <v>140</v>
      </c>
      <c r="E26" s="23">
        <v>6</v>
      </c>
      <c r="F26" s="19">
        <v>19.8</v>
      </c>
      <c r="G26" s="19">
        <v>18.399999999999999</v>
      </c>
      <c r="H26" s="19">
        <f>SUM(G25:G26)</f>
        <v>19.299999999999997</v>
      </c>
      <c r="I26" s="19">
        <f>(I24+H26)</f>
        <v>96</v>
      </c>
    </row>
    <row r="27" spans="1:9" x14ac:dyDescent="0.35">
      <c r="A27" s="18">
        <v>28509</v>
      </c>
      <c r="B27">
        <v>2</v>
      </c>
      <c r="C27" s="19">
        <f t="shared" si="0"/>
        <v>2.6240000000000001</v>
      </c>
      <c r="D27" t="s">
        <v>141</v>
      </c>
      <c r="E27" s="23">
        <v>7</v>
      </c>
      <c r="F27" s="19">
        <v>0.9</v>
      </c>
      <c r="G27" s="19">
        <v>0.8</v>
      </c>
    </row>
    <row r="28" spans="1:9" x14ac:dyDescent="0.35">
      <c r="A28" s="18">
        <v>28509</v>
      </c>
      <c r="B28">
        <v>2</v>
      </c>
      <c r="C28" s="19">
        <f t="shared" si="0"/>
        <v>2.952</v>
      </c>
      <c r="D28" t="s">
        <v>141</v>
      </c>
      <c r="E28" s="23">
        <v>7</v>
      </c>
      <c r="F28" s="19">
        <v>1</v>
      </c>
      <c r="G28" s="19">
        <v>0.9</v>
      </c>
    </row>
    <row r="29" spans="1:9" x14ac:dyDescent="0.35">
      <c r="A29" s="18">
        <v>28509</v>
      </c>
      <c r="B29">
        <v>2</v>
      </c>
      <c r="C29" s="19">
        <f t="shared" si="0"/>
        <v>18.04</v>
      </c>
      <c r="D29" t="s">
        <v>141</v>
      </c>
      <c r="E29" s="23">
        <v>7</v>
      </c>
      <c r="F29" s="19">
        <v>6</v>
      </c>
      <c r="G29" s="19">
        <v>5.5</v>
      </c>
      <c r="H29" s="19"/>
    </row>
    <row r="30" spans="1:9" x14ac:dyDescent="0.35">
      <c r="A30" s="18">
        <v>28509</v>
      </c>
      <c r="B30">
        <v>2</v>
      </c>
      <c r="C30" s="19">
        <f t="shared" si="0"/>
        <v>5.9039999999999999</v>
      </c>
      <c r="D30" t="s">
        <v>141</v>
      </c>
      <c r="E30" s="23">
        <v>7</v>
      </c>
      <c r="F30" s="19">
        <v>2</v>
      </c>
      <c r="G30" s="19">
        <v>1.8</v>
      </c>
    </row>
    <row r="31" spans="1:9" x14ac:dyDescent="0.35">
      <c r="A31" s="18">
        <v>28509</v>
      </c>
      <c r="B31">
        <v>2</v>
      </c>
      <c r="C31" s="19">
        <f t="shared" si="0"/>
        <v>6.8879999999999999</v>
      </c>
      <c r="D31" t="s">
        <v>141</v>
      </c>
      <c r="E31" s="23">
        <v>7</v>
      </c>
      <c r="F31" s="19">
        <v>2.2999999999999998</v>
      </c>
      <c r="G31" s="19">
        <v>2.1</v>
      </c>
    </row>
    <row r="32" spans="1:9" x14ac:dyDescent="0.35">
      <c r="A32" s="18">
        <v>28509</v>
      </c>
      <c r="B32">
        <v>2</v>
      </c>
      <c r="C32" s="19">
        <f t="shared" si="0"/>
        <v>8.1999999999999993</v>
      </c>
      <c r="D32" t="s">
        <v>141</v>
      </c>
      <c r="E32" s="23">
        <v>7</v>
      </c>
      <c r="F32" s="19">
        <v>2.7</v>
      </c>
      <c r="G32" s="19">
        <v>2.5</v>
      </c>
    </row>
    <row r="33" spans="1:12" x14ac:dyDescent="0.35">
      <c r="A33" s="18">
        <v>28509</v>
      </c>
      <c r="B33">
        <v>2</v>
      </c>
      <c r="C33" s="19">
        <f t="shared" si="0"/>
        <v>18.695999999999998</v>
      </c>
      <c r="D33" t="s">
        <v>141</v>
      </c>
      <c r="E33" s="23">
        <v>7</v>
      </c>
      <c r="F33" s="19">
        <v>6.3</v>
      </c>
      <c r="G33" s="19">
        <v>5.7</v>
      </c>
    </row>
    <row r="34" spans="1:12" x14ac:dyDescent="0.35">
      <c r="A34" s="18">
        <v>28509</v>
      </c>
      <c r="B34">
        <v>2</v>
      </c>
      <c r="C34" s="19">
        <f t="shared" si="0"/>
        <v>7.2160000000000002</v>
      </c>
      <c r="D34" t="s">
        <v>141</v>
      </c>
      <c r="E34" s="23">
        <v>7</v>
      </c>
      <c r="F34" s="19">
        <v>2.4</v>
      </c>
      <c r="G34" s="19">
        <v>2.2000000000000002</v>
      </c>
    </row>
    <row r="35" spans="1:12" x14ac:dyDescent="0.35">
      <c r="A35" s="18">
        <v>28509</v>
      </c>
      <c r="B35">
        <v>2</v>
      </c>
      <c r="C35" s="19">
        <f t="shared" si="0"/>
        <v>4.2640000000000002</v>
      </c>
      <c r="D35" t="s">
        <v>141</v>
      </c>
      <c r="E35" s="23">
        <v>7</v>
      </c>
      <c r="F35" s="19">
        <v>1.5</v>
      </c>
      <c r="G35" s="19">
        <v>1.3</v>
      </c>
      <c r="H35" s="19">
        <f>SUM(G27:G35)</f>
        <v>22.8</v>
      </c>
      <c r="I35" s="19">
        <f>(I26+H35)</f>
        <v>118.8</v>
      </c>
      <c r="L35" t="s">
        <v>142</v>
      </c>
    </row>
    <row r="36" spans="1:12" x14ac:dyDescent="0.35">
      <c r="A36" s="18">
        <v>28509</v>
      </c>
      <c r="B36">
        <v>2</v>
      </c>
      <c r="C36" s="19">
        <v>22</v>
      </c>
      <c r="D36" t="s">
        <v>133</v>
      </c>
      <c r="E36" s="23">
        <v>8</v>
      </c>
      <c r="F36" s="19">
        <v>7.6</v>
      </c>
      <c r="G36" s="19">
        <v>6.7</v>
      </c>
      <c r="H36" s="19">
        <v>6.7</v>
      </c>
      <c r="I36" s="19">
        <f>(I35+H36)</f>
        <v>125.5</v>
      </c>
      <c r="L36" t="s">
        <v>143</v>
      </c>
    </row>
    <row r="37" spans="1:12" x14ac:dyDescent="0.35">
      <c r="A37" s="18">
        <v>28509</v>
      </c>
      <c r="B37">
        <v>2</v>
      </c>
      <c r="C37" s="19">
        <f t="shared" ref="C37:C43" si="1">(G37*3.28)</f>
        <v>6.8879999999999999</v>
      </c>
      <c r="D37" t="s">
        <v>144</v>
      </c>
      <c r="E37" s="23">
        <v>9</v>
      </c>
      <c r="F37" s="19">
        <v>2.4</v>
      </c>
      <c r="G37" s="19">
        <v>2.1</v>
      </c>
      <c r="H37" s="19">
        <v>2.1</v>
      </c>
      <c r="I37" s="19">
        <f>(I36+H37)</f>
        <v>127.6</v>
      </c>
    </row>
    <row r="38" spans="1:12" x14ac:dyDescent="0.35">
      <c r="A38" s="18">
        <v>28509</v>
      </c>
      <c r="B38">
        <v>2</v>
      </c>
      <c r="C38" s="19">
        <f t="shared" si="1"/>
        <v>3.6080000000000001</v>
      </c>
      <c r="D38" t="s">
        <v>133</v>
      </c>
      <c r="E38" s="23">
        <v>10</v>
      </c>
      <c r="F38" s="19">
        <v>1.3</v>
      </c>
      <c r="G38" s="19">
        <v>1.1000000000000001</v>
      </c>
    </row>
    <row r="39" spans="1:12" x14ac:dyDescent="0.35">
      <c r="A39" s="18">
        <v>28509</v>
      </c>
      <c r="B39">
        <v>2</v>
      </c>
      <c r="C39" s="19">
        <f t="shared" si="1"/>
        <v>18.04</v>
      </c>
      <c r="D39" t="s">
        <v>133</v>
      </c>
      <c r="E39" s="23">
        <v>10</v>
      </c>
      <c r="F39" s="19">
        <v>6.4</v>
      </c>
      <c r="G39" s="19">
        <v>5.5</v>
      </c>
      <c r="H39" s="19">
        <f>SUM(G38:G39)</f>
        <v>6.6</v>
      </c>
      <c r="I39" s="19">
        <f>(I37+H39)</f>
        <v>134.19999999999999</v>
      </c>
    </row>
    <row r="40" spans="1:12" x14ac:dyDescent="0.35">
      <c r="A40" s="18">
        <v>28509</v>
      </c>
      <c r="B40">
        <v>2</v>
      </c>
      <c r="C40" s="19">
        <f t="shared" si="1"/>
        <v>42.311999999999998</v>
      </c>
      <c r="D40" t="s">
        <v>144</v>
      </c>
      <c r="E40" s="23">
        <v>11</v>
      </c>
      <c r="F40" s="19">
        <v>15</v>
      </c>
      <c r="G40" s="19">
        <v>12.9</v>
      </c>
      <c r="H40" s="19">
        <v>12.9</v>
      </c>
      <c r="I40" s="19">
        <f>(I39+H40)</f>
        <v>147.1</v>
      </c>
    </row>
    <row r="41" spans="1:12" x14ac:dyDescent="0.35">
      <c r="A41" s="18">
        <v>28509</v>
      </c>
      <c r="B41">
        <v>2</v>
      </c>
      <c r="C41" s="19">
        <f t="shared" si="1"/>
        <v>20.007999999999999</v>
      </c>
      <c r="D41" t="s">
        <v>133</v>
      </c>
      <c r="E41" s="23">
        <v>12</v>
      </c>
      <c r="F41" s="19">
        <v>7.1</v>
      </c>
      <c r="G41" s="19">
        <v>6.1</v>
      </c>
      <c r="H41" s="19">
        <v>6.1</v>
      </c>
      <c r="I41" s="19">
        <f>SUM(H8:H41)</f>
        <v>153.19999999999999</v>
      </c>
    </row>
    <row r="42" spans="1:12" x14ac:dyDescent="0.35">
      <c r="A42" s="18">
        <v>28509</v>
      </c>
      <c r="B42">
        <v>2</v>
      </c>
      <c r="C42" s="19">
        <f t="shared" si="1"/>
        <v>13.776</v>
      </c>
      <c r="D42" t="s">
        <v>141</v>
      </c>
      <c r="E42" s="23">
        <v>13</v>
      </c>
      <c r="F42" s="19">
        <v>4.9000000000000004</v>
      </c>
      <c r="G42" s="19">
        <v>4.2</v>
      </c>
    </row>
    <row r="43" spans="1:12" x14ac:dyDescent="0.35">
      <c r="A43" s="18">
        <v>28509</v>
      </c>
      <c r="B43">
        <v>2</v>
      </c>
      <c r="C43" s="19">
        <f t="shared" si="1"/>
        <v>9.84</v>
      </c>
      <c r="D43" t="s">
        <v>141</v>
      </c>
      <c r="E43" s="23">
        <v>13</v>
      </c>
      <c r="F43" s="19">
        <v>3.5</v>
      </c>
      <c r="G43" s="19">
        <v>3</v>
      </c>
    </row>
    <row r="44" spans="1:12" x14ac:dyDescent="0.35">
      <c r="A44" s="18">
        <v>28509</v>
      </c>
      <c r="B44">
        <v>3</v>
      </c>
      <c r="C44" s="19">
        <v>20</v>
      </c>
      <c r="D44" t="s">
        <v>141</v>
      </c>
      <c r="E44" s="23">
        <v>13</v>
      </c>
      <c r="F44" s="19">
        <v>7.1</v>
      </c>
      <c r="G44" s="19">
        <v>6.1</v>
      </c>
    </row>
    <row r="45" spans="1:12" x14ac:dyDescent="0.35">
      <c r="A45" s="18">
        <v>28509</v>
      </c>
      <c r="B45">
        <v>3</v>
      </c>
      <c r="C45" s="19">
        <v>5.3</v>
      </c>
      <c r="D45" t="s">
        <v>141</v>
      </c>
      <c r="E45" s="23">
        <v>13</v>
      </c>
      <c r="F45" s="19">
        <v>1.9</v>
      </c>
      <c r="G45" s="19">
        <v>1.6</v>
      </c>
    </row>
    <row r="46" spans="1:12" x14ac:dyDescent="0.35">
      <c r="A46" s="18">
        <v>28509</v>
      </c>
      <c r="B46">
        <v>3</v>
      </c>
      <c r="C46" s="19">
        <v>28.1</v>
      </c>
      <c r="D46" t="s">
        <v>141</v>
      </c>
      <c r="E46" s="23">
        <v>13</v>
      </c>
      <c r="F46" s="19">
        <v>10</v>
      </c>
      <c r="G46" s="19">
        <v>8.6</v>
      </c>
      <c r="H46" s="19">
        <f>SUM(G42:G46)</f>
        <v>23.5</v>
      </c>
      <c r="I46" s="19">
        <f>SUM(H8:H46)</f>
        <v>176.7</v>
      </c>
    </row>
    <row r="47" spans="1:12" x14ac:dyDescent="0.35">
      <c r="A47" s="18">
        <v>28509</v>
      </c>
      <c r="B47">
        <v>3</v>
      </c>
      <c r="C47" s="19">
        <f>(G47*3.28)</f>
        <v>51.167999999999999</v>
      </c>
      <c r="D47" t="s">
        <v>145</v>
      </c>
      <c r="E47" s="23">
        <v>14</v>
      </c>
      <c r="F47" s="19">
        <v>18.2</v>
      </c>
      <c r="G47" s="19">
        <v>15.6</v>
      </c>
      <c r="H47" s="19">
        <v>15.6</v>
      </c>
      <c r="I47" s="19">
        <f>(I46+H47)</f>
        <v>192.29999999999998</v>
      </c>
    </row>
    <row r="48" spans="1:12" x14ac:dyDescent="0.35">
      <c r="A48" s="18">
        <v>28509</v>
      </c>
      <c r="B48">
        <v>3</v>
      </c>
      <c r="C48" s="19">
        <f>(G48*3.28)</f>
        <v>62.648000000000003</v>
      </c>
      <c r="D48" t="s">
        <v>141</v>
      </c>
      <c r="E48" s="23">
        <v>15</v>
      </c>
      <c r="F48" s="19">
        <v>22.3</v>
      </c>
      <c r="G48" s="19">
        <v>19.100000000000001</v>
      </c>
      <c r="H48" s="19">
        <v>19.100000000000001</v>
      </c>
      <c r="I48" s="19">
        <f>(I47+H48)</f>
        <v>211.39999999999998</v>
      </c>
      <c r="L48" t="s">
        <v>146</v>
      </c>
    </row>
    <row r="49" spans="1:12" x14ac:dyDescent="0.35">
      <c r="A49" s="18">
        <v>28509</v>
      </c>
      <c r="B49">
        <v>3</v>
      </c>
      <c r="C49" s="19">
        <f>(G49*3.28)</f>
        <v>28.207999999999998</v>
      </c>
      <c r="D49" t="s">
        <v>133</v>
      </c>
      <c r="E49" s="23">
        <v>16</v>
      </c>
      <c r="F49" s="19">
        <v>10</v>
      </c>
      <c r="G49" s="19">
        <v>8.6</v>
      </c>
      <c r="H49" s="19">
        <v>8.6</v>
      </c>
      <c r="I49" s="19">
        <f>(I48+H49)</f>
        <v>219.99999999999997</v>
      </c>
    </row>
    <row r="50" spans="1:12" x14ac:dyDescent="0.35">
      <c r="A50" s="18">
        <v>28509</v>
      </c>
      <c r="B50">
        <v>3</v>
      </c>
      <c r="C50" s="19">
        <f>(G50*3.28)</f>
        <v>15.416</v>
      </c>
      <c r="D50" t="s">
        <v>141</v>
      </c>
      <c r="E50" s="23">
        <v>17</v>
      </c>
      <c r="F50" s="19">
        <v>5.5</v>
      </c>
      <c r="G50" s="19">
        <v>4.7</v>
      </c>
      <c r="H50" s="19"/>
    </row>
    <row r="51" spans="1:12" x14ac:dyDescent="0.35">
      <c r="A51" s="18">
        <v>28509</v>
      </c>
      <c r="B51">
        <v>3</v>
      </c>
      <c r="C51" s="19">
        <v>15.5</v>
      </c>
      <c r="D51" t="s">
        <v>141</v>
      </c>
      <c r="E51" s="23">
        <v>17</v>
      </c>
      <c r="F51" s="19">
        <v>3.3</v>
      </c>
      <c r="G51" s="19">
        <v>2.8</v>
      </c>
      <c r="H51" s="19"/>
    </row>
    <row r="52" spans="1:12" x14ac:dyDescent="0.35">
      <c r="A52" s="18">
        <v>28509</v>
      </c>
      <c r="B52">
        <v>3</v>
      </c>
      <c r="C52" s="19">
        <v>9.3000000000000007</v>
      </c>
      <c r="D52" t="s">
        <v>141</v>
      </c>
      <c r="E52" s="23">
        <v>17</v>
      </c>
      <c r="F52" s="19">
        <v>3.1</v>
      </c>
      <c r="G52" s="19">
        <v>2.6</v>
      </c>
    </row>
    <row r="53" spans="1:12" x14ac:dyDescent="0.35">
      <c r="A53" s="18">
        <v>28509</v>
      </c>
      <c r="B53">
        <v>3</v>
      </c>
      <c r="C53" s="19">
        <v>8.3000000000000007</v>
      </c>
      <c r="D53" t="s">
        <v>141</v>
      </c>
      <c r="E53" s="23">
        <v>17</v>
      </c>
      <c r="F53" s="19">
        <v>3</v>
      </c>
      <c r="G53" s="19">
        <v>2.5</v>
      </c>
    </row>
    <row r="54" spans="1:12" x14ac:dyDescent="0.35">
      <c r="A54" s="18">
        <v>28509</v>
      </c>
      <c r="B54">
        <v>3</v>
      </c>
      <c r="C54" s="19">
        <v>5.2</v>
      </c>
      <c r="D54" t="s">
        <v>141</v>
      </c>
      <c r="E54" s="23">
        <v>17</v>
      </c>
      <c r="F54" s="19">
        <v>1.6</v>
      </c>
      <c r="G54" s="19">
        <f>(C54/3.28)</f>
        <v>1.5853658536585367</v>
      </c>
    </row>
    <row r="55" spans="1:12" x14ac:dyDescent="0.35">
      <c r="A55" s="18">
        <v>28509</v>
      </c>
      <c r="B55">
        <v>3</v>
      </c>
      <c r="C55" s="19">
        <v>41.71</v>
      </c>
      <c r="D55" t="s">
        <v>141</v>
      </c>
      <c r="E55" s="23">
        <v>17</v>
      </c>
      <c r="F55" s="19">
        <v>15</v>
      </c>
      <c r="G55" s="19">
        <v>12.7</v>
      </c>
    </row>
    <row r="56" spans="1:12" x14ac:dyDescent="0.35">
      <c r="A56" s="18">
        <v>28509</v>
      </c>
      <c r="B56">
        <v>3</v>
      </c>
      <c r="C56" s="19">
        <v>4.9000000000000004</v>
      </c>
      <c r="D56" t="s">
        <v>141</v>
      </c>
      <c r="E56" s="23">
        <v>17</v>
      </c>
      <c r="F56" s="19">
        <v>1.5</v>
      </c>
      <c r="G56" s="19">
        <f>(C56/3.048)</f>
        <v>1.6076115485564306</v>
      </c>
    </row>
    <row r="57" spans="1:12" x14ac:dyDescent="0.35">
      <c r="A57" s="18">
        <v>28509</v>
      </c>
      <c r="B57">
        <v>3</v>
      </c>
      <c r="C57" s="19">
        <v>54.8</v>
      </c>
      <c r="D57" t="s">
        <v>141</v>
      </c>
      <c r="E57" s="23">
        <v>17</v>
      </c>
      <c r="F57" s="19">
        <v>19.7</v>
      </c>
      <c r="G57" s="19">
        <v>16.7</v>
      </c>
      <c r="H57" s="19">
        <f>SUM(G50:G57)</f>
        <v>45.192977402214964</v>
      </c>
      <c r="I57" s="19">
        <f>(I49+H57)</f>
        <v>265.19297740221492</v>
      </c>
      <c r="J57" s="19"/>
    </row>
    <row r="58" spans="1:12" x14ac:dyDescent="0.35">
      <c r="A58" s="18">
        <v>28509</v>
      </c>
      <c r="B58">
        <v>3</v>
      </c>
      <c r="C58" s="19">
        <v>11.7</v>
      </c>
      <c r="D58" t="s">
        <v>133</v>
      </c>
      <c r="E58" s="23">
        <v>18</v>
      </c>
      <c r="F58" s="19">
        <v>4.2</v>
      </c>
      <c r="G58" s="19">
        <v>3.6</v>
      </c>
      <c r="H58" s="19">
        <v>3.6</v>
      </c>
      <c r="I58" s="19">
        <f>(I57+H58)</f>
        <v>268.79297740221494</v>
      </c>
    </row>
    <row r="59" spans="1:12" x14ac:dyDescent="0.35">
      <c r="A59" s="18">
        <v>28509</v>
      </c>
      <c r="B59">
        <v>3</v>
      </c>
      <c r="C59" s="19">
        <v>5.6</v>
      </c>
      <c r="D59" t="s">
        <v>141</v>
      </c>
      <c r="E59" s="23">
        <v>19</v>
      </c>
      <c r="F59" s="19">
        <v>2</v>
      </c>
      <c r="G59" s="19">
        <v>1.7</v>
      </c>
      <c r="H59" s="19">
        <v>1.7</v>
      </c>
      <c r="I59" s="19">
        <f>(I58+H59)</f>
        <v>270.49297740221493</v>
      </c>
      <c r="L59" t="s">
        <v>136</v>
      </c>
    </row>
    <row r="60" spans="1:12" x14ac:dyDescent="0.35">
      <c r="A60" s="18">
        <v>28509</v>
      </c>
      <c r="B60">
        <v>4</v>
      </c>
      <c r="C60" s="19">
        <f>(G60*3.28)</f>
        <v>19.023999999999997</v>
      </c>
      <c r="D60" t="s">
        <v>133</v>
      </c>
      <c r="E60" s="23">
        <v>20</v>
      </c>
      <c r="F60" s="19">
        <v>5.8</v>
      </c>
      <c r="G60" s="19">
        <v>5.8</v>
      </c>
      <c r="H60" s="19">
        <v>5.8</v>
      </c>
      <c r="I60" s="19">
        <f t="shared" ref="I60:I63" si="2">(I59+H60)</f>
        <v>276.29297740221494</v>
      </c>
      <c r="L60" t="s">
        <v>147</v>
      </c>
    </row>
    <row r="61" spans="1:12" x14ac:dyDescent="0.35">
      <c r="A61" s="18">
        <v>28509</v>
      </c>
      <c r="B61">
        <v>4</v>
      </c>
      <c r="C61" s="19">
        <f>(G61*3.28)</f>
        <v>3.9359999999999995</v>
      </c>
      <c r="D61" t="s">
        <v>144</v>
      </c>
      <c r="E61" s="23">
        <v>21</v>
      </c>
      <c r="F61" s="19">
        <v>1.2</v>
      </c>
      <c r="G61" s="19">
        <v>1.2</v>
      </c>
      <c r="H61" s="19">
        <v>1.2</v>
      </c>
      <c r="I61" s="19">
        <f t="shared" si="2"/>
        <v>277.49297740221493</v>
      </c>
    </row>
    <row r="62" spans="1:12" x14ac:dyDescent="0.35">
      <c r="A62" s="18">
        <v>28509</v>
      </c>
      <c r="B62">
        <v>4</v>
      </c>
      <c r="C62" s="19">
        <f>(G62*3.28)</f>
        <v>65.927999999999997</v>
      </c>
      <c r="D62" t="s">
        <v>133</v>
      </c>
      <c r="E62" s="23">
        <v>22</v>
      </c>
      <c r="F62" s="19">
        <v>19.5</v>
      </c>
      <c r="G62" s="19">
        <v>20.100000000000001</v>
      </c>
      <c r="H62" s="19">
        <v>20.100000000000001</v>
      </c>
      <c r="I62" s="19">
        <f t="shared" si="2"/>
        <v>297.59297740221496</v>
      </c>
      <c r="L62" s="23"/>
    </row>
    <row r="63" spans="1:12" x14ac:dyDescent="0.35">
      <c r="A63" s="18">
        <v>28509</v>
      </c>
      <c r="B63">
        <v>4</v>
      </c>
      <c r="C63" s="19">
        <v>34.5</v>
      </c>
      <c r="D63" t="s">
        <v>144</v>
      </c>
      <c r="E63" s="23">
        <v>23</v>
      </c>
      <c r="F63" s="19">
        <v>10</v>
      </c>
      <c r="G63" s="19">
        <f>(C63/3.28)</f>
        <v>10.51829268292683</v>
      </c>
      <c r="H63" s="19">
        <v>10.52</v>
      </c>
      <c r="I63" s="19">
        <f t="shared" si="2"/>
        <v>308.11297740221494</v>
      </c>
    </row>
    <row r="64" spans="1:12" x14ac:dyDescent="0.35">
      <c r="A64" s="18">
        <v>28509</v>
      </c>
      <c r="B64">
        <v>4</v>
      </c>
      <c r="C64" s="19">
        <v>3.5</v>
      </c>
      <c r="D64" t="s">
        <v>145</v>
      </c>
      <c r="E64" s="23">
        <v>24</v>
      </c>
      <c r="F64" s="19">
        <v>1</v>
      </c>
      <c r="G64" s="19">
        <f t="shared" ref="G64:G68" si="3">(C64/3.28)</f>
        <v>1.0670731707317074</v>
      </c>
    </row>
    <row r="65" spans="1:12" x14ac:dyDescent="0.35">
      <c r="A65" s="18">
        <v>28509</v>
      </c>
      <c r="B65">
        <v>4</v>
      </c>
      <c r="C65" s="19">
        <v>1.7</v>
      </c>
      <c r="D65" t="s">
        <v>145</v>
      </c>
      <c r="E65" s="23">
        <v>24</v>
      </c>
      <c r="F65" s="19">
        <v>0.5</v>
      </c>
      <c r="G65" s="19">
        <f t="shared" si="3"/>
        <v>0.51829268292682928</v>
      </c>
    </row>
    <row r="66" spans="1:12" x14ac:dyDescent="0.35">
      <c r="A66" s="18">
        <v>28509</v>
      </c>
      <c r="B66">
        <v>4</v>
      </c>
      <c r="C66" s="19">
        <v>21.3</v>
      </c>
      <c r="D66" t="s">
        <v>145</v>
      </c>
      <c r="E66" s="23">
        <v>24</v>
      </c>
      <c r="F66" s="19">
        <v>6</v>
      </c>
      <c r="G66" s="19">
        <f t="shared" si="3"/>
        <v>6.4939024390243905</v>
      </c>
    </row>
    <row r="67" spans="1:12" x14ac:dyDescent="0.35">
      <c r="A67" s="18">
        <v>28509</v>
      </c>
      <c r="B67">
        <v>4</v>
      </c>
      <c r="C67" s="19">
        <v>1.8</v>
      </c>
      <c r="D67" t="s">
        <v>145</v>
      </c>
      <c r="E67" s="23">
        <v>24</v>
      </c>
      <c r="F67" s="19">
        <v>0.5</v>
      </c>
      <c r="G67" s="19">
        <f t="shared" si="3"/>
        <v>0.54878048780487809</v>
      </c>
    </row>
    <row r="68" spans="1:12" x14ac:dyDescent="0.35">
      <c r="A68" s="18">
        <v>28509</v>
      </c>
      <c r="B68">
        <v>4</v>
      </c>
      <c r="C68" s="19">
        <v>31.9</v>
      </c>
      <c r="D68" t="s">
        <v>145</v>
      </c>
      <c r="E68" s="23">
        <v>24</v>
      </c>
      <c r="F68" s="19">
        <v>9</v>
      </c>
      <c r="G68" s="19">
        <f t="shared" si="3"/>
        <v>9.7256097560975618</v>
      </c>
      <c r="H68" s="19">
        <f>SUM(G64:G68)</f>
        <v>18.353658536585368</v>
      </c>
      <c r="I68" s="19">
        <f>(I63+H68)</f>
        <v>326.46663593880032</v>
      </c>
      <c r="L68" t="s">
        <v>148</v>
      </c>
    </row>
    <row r="69" spans="1:12" x14ac:dyDescent="0.35">
      <c r="A69" s="18">
        <v>28509</v>
      </c>
      <c r="B69">
        <v>4</v>
      </c>
      <c r="C69" s="19">
        <v>27.5</v>
      </c>
      <c r="D69" t="s">
        <v>144</v>
      </c>
      <c r="E69" s="23">
        <v>25</v>
      </c>
      <c r="F69" s="19">
        <v>9.1</v>
      </c>
      <c r="G69" s="19">
        <v>8.4</v>
      </c>
      <c r="H69" s="19">
        <v>8.4</v>
      </c>
      <c r="I69" s="19">
        <f>(I68+H69)</f>
        <v>334.8666359388003</v>
      </c>
      <c r="L69" t="s">
        <v>149</v>
      </c>
    </row>
    <row r="70" spans="1:12" x14ac:dyDescent="0.35">
      <c r="A70" s="18">
        <v>28509</v>
      </c>
      <c r="B70">
        <v>4</v>
      </c>
      <c r="C70" s="19">
        <v>16.600000000000001</v>
      </c>
      <c r="D70" t="s">
        <v>133</v>
      </c>
      <c r="E70" s="23">
        <v>26</v>
      </c>
      <c r="F70" s="19">
        <v>5.5</v>
      </c>
      <c r="G70" s="19">
        <v>5.0999999999999996</v>
      </c>
      <c r="H70" s="19"/>
    </row>
    <row r="71" spans="1:12" x14ac:dyDescent="0.35">
      <c r="A71" s="18">
        <v>28509</v>
      </c>
      <c r="B71">
        <v>4</v>
      </c>
      <c r="C71" s="19">
        <v>29.3</v>
      </c>
      <c r="D71" t="s">
        <v>133</v>
      </c>
      <c r="E71" s="23">
        <v>26</v>
      </c>
      <c r="F71" s="19">
        <v>9.6999999999999993</v>
      </c>
      <c r="G71" s="19">
        <v>8.9</v>
      </c>
      <c r="H71" s="19"/>
    </row>
    <row r="72" spans="1:12" x14ac:dyDescent="0.35">
      <c r="A72" s="18">
        <v>28509</v>
      </c>
      <c r="B72">
        <v>4</v>
      </c>
      <c r="C72" s="19">
        <v>39.9</v>
      </c>
      <c r="D72" t="s">
        <v>145</v>
      </c>
      <c r="E72" s="23">
        <v>26</v>
      </c>
      <c r="F72" s="19">
        <v>13.2</v>
      </c>
      <c r="G72" s="19">
        <v>12.2</v>
      </c>
      <c r="H72" s="19">
        <f>SUM(G70:G72)</f>
        <v>26.2</v>
      </c>
      <c r="I72" s="19">
        <f>(I69+H72)</f>
        <v>361.06663593880029</v>
      </c>
    </row>
    <row r="73" spans="1:12" x14ac:dyDescent="0.35">
      <c r="A73" s="18">
        <v>28509</v>
      </c>
      <c r="B73">
        <v>4</v>
      </c>
      <c r="C73" s="19">
        <v>1.3</v>
      </c>
      <c r="D73" t="s">
        <v>150</v>
      </c>
      <c r="E73" s="23">
        <v>27</v>
      </c>
      <c r="F73" s="19">
        <v>0.4</v>
      </c>
      <c r="G73" s="19">
        <f>(C73/3.28)</f>
        <v>0.39634146341463417</v>
      </c>
      <c r="H73" s="19"/>
    </row>
    <row r="74" spans="1:12" x14ac:dyDescent="0.35">
      <c r="A74" s="18">
        <v>28509</v>
      </c>
      <c r="B74">
        <v>4</v>
      </c>
      <c r="C74" s="19">
        <v>26.9</v>
      </c>
      <c r="D74" t="s">
        <v>133</v>
      </c>
      <c r="E74" s="23">
        <v>27</v>
      </c>
      <c r="F74" s="19">
        <v>8.1999999999999993</v>
      </c>
      <c r="G74" s="19">
        <f>(C74/3.28)</f>
        <v>8.2012195121951219</v>
      </c>
      <c r="L74" t="s">
        <v>151</v>
      </c>
    </row>
    <row r="75" spans="1:12" x14ac:dyDescent="0.35">
      <c r="A75" s="18">
        <v>28509</v>
      </c>
      <c r="B75">
        <v>4</v>
      </c>
      <c r="C75" s="19">
        <v>48.22</v>
      </c>
      <c r="D75" t="s">
        <v>145</v>
      </c>
      <c r="E75" s="23">
        <v>27</v>
      </c>
      <c r="F75" s="19">
        <v>16.100000000000001</v>
      </c>
      <c r="G75" s="19">
        <v>14.7</v>
      </c>
    </row>
    <row r="76" spans="1:12" x14ac:dyDescent="0.35">
      <c r="A76" s="18">
        <v>28509</v>
      </c>
      <c r="B76">
        <v>5</v>
      </c>
      <c r="C76" s="19">
        <v>26.4</v>
      </c>
      <c r="D76" t="s">
        <v>145</v>
      </c>
      <c r="E76" s="23">
        <v>27</v>
      </c>
      <c r="F76" s="19">
        <v>8.8000000000000007</v>
      </c>
      <c r="G76" s="19">
        <f t="shared" ref="G76:G89" si="4">(C76/3.28)</f>
        <v>8.0487804878048781</v>
      </c>
      <c r="H76" s="19">
        <f>SUM(G73:G76)</f>
        <v>31.346341463414632</v>
      </c>
      <c r="I76" s="19">
        <f>(I72+H76)</f>
        <v>392.41297740221489</v>
      </c>
    </row>
    <row r="77" spans="1:12" x14ac:dyDescent="0.35">
      <c r="A77" s="18">
        <v>28509</v>
      </c>
      <c r="B77">
        <v>5</v>
      </c>
      <c r="C77" s="19">
        <v>23.4</v>
      </c>
      <c r="D77" t="s">
        <v>152</v>
      </c>
      <c r="E77" s="23">
        <v>28</v>
      </c>
      <c r="F77" s="19">
        <v>7.8</v>
      </c>
      <c r="G77" s="19">
        <f t="shared" si="4"/>
        <v>7.1341463414634143</v>
      </c>
      <c r="H77" s="19">
        <v>7.1</v>
      </c>
      <c r="I77" s="19">
        <f>(I76+H77)</f>
        <v>399.51297740221491</v>
      </c>
      <c r="L77" t="s">
        <v>153</v>
      </c>
    </row>
    <row r="78" spans="1:12" x14ac:dyDescent="0.35">
      <c r="A78" s="18">
        <v>28509</v>
      </c>
      <c r="B78">
        <v>5</v>
      </c>
      <c r="C78" s="19">
        <v>5.0999999999999996</v>
      </c>
      <c r="D78" t="s">
        <v>145</v>
      </c>
      <c r="E78" s="23">
        <v>29</v>
      </c>
      <c r="F78" s="19">
        <v>1.7</v>
      </c>
      <c r="G78" s="19">
        <f t="shared" si="4"/>
        <v>1.5548780487804879</v>
      </c>
      <c r="H78" s="19"/>
    </row>
    <row r="79" spans="1:12" x14ac:dyDescent="0.35">
      <c r="A79" s="18">
        <v>28509</v>
      </c>
      <c r="B79">
        <v>5</v>
      </c>
      <c r="C79" s="19">
        <v>18.600000000000001</v>
      </c>
      <c r="D79" t="s">
        <v>145</v>
      </c>
      <c r="E79" s="23">
        <v>29</v>
      </c>
      <c r="F79" s="19">
        <v>6.2</v>
      </c>
      <c r="G79" s="19">
        <f t="shared" si="4"/>
        <v>5.6707317073170742</v>
      </c>
      <c r="H79" s="19">
        <f>SUM(G78:G79)</f>
        <v>7.2256097560975618</v>
      </c>
      <c r="I79" s="19">
        <f>(I77+H79)</f>
        <v>406.7385871583125</v>
      </c>
    </row>
    <row r="80" spans="1:12" x14ac:dyDescent="0.35">
      <c r="A80" s="18">
        <v>28509</v>
      </c>
      <c r="B80">
        <v>5</v>
      </c>
      <c r="C80" s="19">
        <v>56.6</v>
      </c>
      <c r="D80" t="s">
        <v>141</v>
      </c>
      <c r="E80" s="23">
        <v>30</v>
      </c>
      <c r="F80" s="19">
        <v>18.899999999999999</v>
      </c>
      <c r="G80" s="19">
        <f t="shared" si="4"/>
        <v>17.256097560975611</v>
      </c>
      <c r="L80" t="s">
        <v>153</v>
      </c>
    </row>
    <row r="81" spans="1:12" x14ac:dyDescent="0.35">
      <c r="A81" s="18">
        <v>28509</v>
      </c>
      <c r="B81">
        <v>5</v>
      </c>
      <c r="C81" s="19">
        <v>14.4</v>
      </c>
      <c r="D81" t="s">
        <v>141</v>
      </c>
      <c r="E81" s="23">
        <v>30</v>
      </c>
      <c r="F81" s="19">
        <v>4.8</v>
      </c>
      <c r="G81" s="19">
        <f t="shared" si="4"/>
        <v>4.3902439024390247</v>
      </c>
      <c r="H81" s="19">
        <f>SUM(G80:G81)</f>
        <v>21.646341463414636</v>
      </c>
      <c r="I81" s="19">
        <f>(I79+H81)</f>
        <v>428.38492862172711</v>
      </c>
    </row>
    <row r="82" spans="1:12" x14ac:dyDescent="0.35">
      <c r="A82" s="18">
        <v>28509</v>
      </c>
      <c r="B82">
        <v>5</v>
      </c>
      <c r="C82" s="19">
        <v>4.5</v>
      </c>
      <c r="D82" t="s">
        <v>145</v>
      </c>
      <c r="E82" s="23">
        <v>31</v>
      </c>
      <c r="F82" s="19">
        <v>1.5</v>
      </c>
      <c r="G82" s="19">
        <f t="shared" si="4"/>
        <v>1.3719512195121952</v>
      </c>
    </row>
    <row r="83" spans="1:12" x14ac:dyDescent="0.35">
      <c r="A83" s="18">
        <v>28509</v>
      </c>
      <c r="B83">
        <v>5</v>
      </c>
      <c r="C83" s="19">
        <v>38.700000000000003</v>
      </c>
      <c r="D83" t="s">
        <v>145</v>
      </c>
      <c r="E83" s="23">
        <v>31</v>
      </c>
      <c r="F83" s="19">
        <v>13</v>
      </c>
      <c r="G83" s="19">
        <f t="shared" si="4"/>
        <v>11.79878048780488</v>
      </c>
    </row>
    <row r="84" spans="1:12" x14ac:dyDescent="0.35">
      <c r="A84" s="18">
        <v>28509</v>
      </c>
      <c r="B84">
        <v>5</v>
      </c>
      <c r="C84" s="19">
        <v>3.28</v>
      </c>
      <c r="D84" t="s">
        <v>145</v>
      </c>
      <c r="E84" s="23">
        <v>31</v>
      </c>
      <c r="F84" s="19">
        <v>1</v>
      </c>
      <c r="G84" s="19">
        <f t="shared" si="4"/>
        <v>1</v>
      </c>
    </row>
    <row r="85" spans="1:12" x14ac:dyDescent="0.35">
      <c r="A85" s="18">
        <v>28509</v>
      </c>
      <c r="B85">
        <v>5</v>
      </c>
      <c r="C85" s="19">
        <v>80.3</v>
      </c>
      <c r="D85" t="s">
        <v>145</v>
      </c>
      <c r="E85" s="23">
        <v>31</v>
      </c>
      <c r="F85" s="19">
        <v>27</v>
      </c>
      <c r="G85" s="19">
        <f t="shared" si="4"/>
        <v>24.48170731707317</v>
      </c>
    </row>
    <row r="86" spans="1:12" x14ac:dyDescent="0.35">
      <c r="A86" s="18">
        <v>28509</v>
      </c>
      <c r="B86">
        <v>5</v>
      </c>
      <c r="C86" s="19">
        <v>58.6</v>
      </c>
      <c r="D86" t="s">
        <v>145</v>
      </c>
      <c r="E86" s="23">
        <v>31</v>
      </c>
      <c r="F86" s="19">
        <v>19.7</v>
      </c>
      <c r="G86" s="19">
        <f t="shared" si="4"/>
        <v>17.865853658536587</v>
      </c>
      <c r="H86" s="19">
        <f>SUM(G82:G86)</f>
        <v>56.518292682926834</v>
      </c>
      <c r="I86" s="19">
        <f>(I81+H86)</f>
        <v>484.90322130465393</v>
      </c>
    </row>
    <row r="87" spans="1:12" x14ac:dyDescent="0.35">
      <c r="A87" s="18">
        <v>28509</v>
      </c>
      <c r="B87">
        <v>5</v>
      </c>
      <c r="C87" s="19">
        <v>50.3</v>
      </c>
      <c r="D87" t="s">
        <v>152</v>
      </c>
      <c r="E87" s="23">
        <v>32</v>
      </c>
      <c r="F87" s="19">
        <v>16.899999999999999</v>
      </c>
      <c r="G87" s="19">
        <f t="shared" si="4"/>
        <v>15.335365853658537</v>
      </c>
      <c r="H87" s="19">
        <v>15.34</v>
      </c>
      <c r="I87" s="19">
        <f>(I86+H87)</f>
        <v>500.2432213046539</v>
      </c>
    </row>
    <row r="88" spans="1:12" x14ac:dyDescent="0.35">
      <c r="A88" s="18">
        <v>28509</v>
      </c>
      <c r="B88">
        <v>5</v>
      </c>
      <c r="C88" s="19">
        <v>15.8</v>
      </c>
      <c r="D88" t="s">
        <v>145</v>
      </c>
      <c r="E88" s="23">
        <v>33</v>
      </c>
      <c r="F88" s="19">
        <v>5.3</v>
      </c>
      <c r="G88" s="19">
        <f t="shared" si="4"/>
        <v>4.8170731707317076</v>
      </c>
      <c r="H88" s="19"/>
      <c r="L88" s="19"/>
    </row>
    <row r="89" spans="1:12" x14ac:dyDescent="0.35">
      <c r="A89" s="18">
        <v>28512</v>
      </c>
      <c r="B89">
        <v>1</v>
      </c>
      <c r="C89" s="19">
        <v>8.8000000000000007</v>
      </c>
      <c r="D89" t="s">
        <v>145</v>
      </c>
      <c r="E89" s="23">
        <v>33</v>
      </c>
      <c r="F89" s="19">
        <v>2.9</v>
      </c>
      <c r="G89" s="19">
        <f t="shared" si="4"/>
        <v>2.6829268292682928</v>
      </c>
      <c r="H89" s="19">
        <f>SUM(G88:G89)</f>
        <v>7.5</v>
      </c>
      <c r="I89" s="19">
        <f>(I87+H88+H89)</f>
        <v>507.7432213046539</v>
      </c>
    </row>
    <row r="90" spans="1:12" x14ac:dyDescent="0.35">
      <c r="A90" s="18">
        <v>28512</v>
      </c>
      <c r="B90">
        <v>1</v>
      </c>
      <c r="C90" s="19">
        <v>1.5</v>
      </c>
      <c r="D90" t="s">
        <v>141</v>
      </c>
      <c r="E90" s="23">
        <v>34</v>
      </c>
      <c r="F90" s="19">
        <f>(C90/3.28)</f>
        <v>0.45731707317073172</v>
      </c>
      <c r="L90" t="s">
        <v>321</v>
      </c>
    </row>
    <row r="91" spans="1:12" x14ac:dyDescent="0.35">
      <c r="A91" s="18">
        <v>28512</v>
      </c>
      <c r="B91">
        <v>1</v>
      </c>
      <c r="C91" s="19">
        <v>0.2</v>
      </c>
      <c r="D91" t="s">
        <v>141</v>
      </c>
      <c r="E91" s="23">
        <v>34</v>
      </c>
      <c r="F91" s="19">
        <f t="shared" ref="F91:F100" si="5">(C91/3.28)</f>
        <v>6.0975609756097567E-2</v>
      </c>
    </row>
    <row r="92" spans="1:12" x14ac:dyDescent="0.35">
      <c r="A92" s="18">
        <v>28512</v>
      </c>
      <c r="B92">
        <v>1</v>
      </c>
      <c r="C92" s="19">
        <v>2.2999999999999998</v>
      </c>
      <c r="D92" t="s">
        <v>141</v>
      </c>
      <c r="E92" s="23">
        <v>34</v>
      </c>
      <c r="F92" s="19">
        <f t="shared" si="5"/>
        <v>0.70121951219512191</v>
      </c>
    </row>
    <row r="93" spans="1:12" x14ac:dyDescent="0.35">
      <c r="A93" s="18">
        <v>28512</v>
      </c>
      <c r="B93">
        <v>1</v>
      </c>
      <c r="C93" s="19">
        <v>37.700000000000003</v>
      </c>
      <c r="D93" t="s">
        <v>141</v>
      </c>
      <c r="E93" s="23">
        <v>34</v>
      </c>
      <c r="F93" s="19">
        <f t="shared" si="5"/>
        <v>11.493902439024392</v>
      </c>
    </row>
    <row r="94" spans="1:12" x14ac:dyDescent="0.35">
      <c r="A94" s="18">
        <v>28512</v>
      </c>
      <c r="B94">
        <v>1</v>
      </c>
      <c r="C94" s="19">
        <v>5.4</v>
      </c>
      <c r="D94" t="s">
        <v>141</v>
      </c>
      <c r="E94" s="23">
        <v>34</v>
      </c>
      <c r="F94" s="19">
        <f t="shared" si="5"/>
        <v>1.6463414634146343</v>
      </c>
    </row>
    <row r="95" spans="1:12" x14ac:dyDescent="0.35">
      <c r="A95" s="18">
        <v>28512</v>
      </c>
      <c r="B95">
        <v>1</v>
      </c>
      <c r="C95" s="19">
        <v>1</v>
      </c>
      <c r="D95" t="s">
        <v>141</v>
      </c>
      <c r="E95" s="23">
        <v>34</v>
      </c>
      <c r="F95" s="19">
        <f t="shared" si="5"/>
        <v>0.3048780487804878</v>
      </c>
    </row>
    <row r="96" spans="1:12" x14ac:dyDescent="0.35">
      <c r="A96" s="18">
        <v>28512</v>
      </c>
      <c r="B96">
        <v>1</v>
      </c>
      <c r="C96" s="19">
        <v>16.899999999999999</v>
      </c>
      <c r="D96" t="s">
        <v>141</v>
      </c>
      <c r="E96" s="23">
        <v>34</v>
      </c>
      <c r="F96" s="19">
        <f t="shared" si="5"/>
        <v>5.1524390243902438</v>
      </c>
      <c r="H96" s="19">
        <f>SUM(F90:F96)</f>
        <v>19.81707317073171</v>
      </c>
      <c r="I96" s="19">
        <f>(I89+H96)</f>
        <v>527.5602944753856</v>
      </c>
    </row>
    <row r="97" spans="1:12" x14ac:dyDescent="0.35">
      <c r="A97" s="18">
        <v>28512</v>
      </c>
      <c r="B97">
        <v>1</v>
      </c>
      <c r="C97" s="19">
        <v>9</v>
      </c>
      <c r="D97" t="s">
        <v>133</v>
      </c>
      <c r="E97" s="23">
        <v>35</v>
      </c>
      <c r="F97" s="19">
        <f t="shared" si="5"/>
        <v>2.7439024390243905</v>
      </c>
    </row>
    <row r="98" spans="1:12" x14ac:dyDescent="0.35">
      <c r="A98" s="18">
        <v>28512</v>
      </c>
      <c r="B98">
        <v>1</v>
      </c>
      <c r="C98" s="19">
        <v>12.1</v>
      </c>
      <c r="D98" t="s">
        <v>133</v>
      </c>
      <c r="E98" s="23">
        <v>35</v>
      </c>
      <c r="F98" s="19">
        <f t="shared" si="5"/>
        <v>3.6890243902439024</v>
      </c>
      <c r="H98" s="19">
        <f>SUM(F97:F98)</f>
        <v>6.4329268292682933</v>
      </c>
      <c r="I98" s="19">
        <f>(I96+H98)</f>
        <v>533.99322130465384</v>
      </c>
    </row>
    <row r="99" spans="1:12" x14ac:dyDescent="0.35">
      <c r="A99" s="18">
        <v>28512</v>
      </c>
      <c r="B99">
        <v>1</v>
      </c>
      <c r="C99" s="19">
        <v>13</v>
      </c>
      <c r="D99" t="s">
        <v>141</v>
      </c>
      <c r="E99" s="23">
        <v>36</v>
      </c>
      <c r="F99" s="19">
        <f t="shared" si="5"/>
        <v>3.9634146341463419</v>
      </c>
    </row>
    <row r="100" spans="1:12" x14ac:dyDescent="0.35">
      <c r="A100" s="18">
        <v>28512</v>
      </c>
      <c r="B100">
        <v>1</v>
      </c>
      <c r="C100" s="19">
        <v>7</v>
      </c>
      <c r="D100" t="s">
        <v>141</v>
      </c>
      <c r="E100" s="23">
        <v>36</v>
      </c>
      <c r="F100" s="19">
        <f t="shared" si="5"/>
        <v>2.1341463414634148</v>
      </c>
      <c r="H100" s="19">
        <f>SUM(F99:F100)</f>
        <v>6.0975609756097562</v>
      </c>
      <c r="I100" s="19">
        <f>(I98+H100)</f>
        <v>540.09078228026362</v>
      </c>
    </row>
    <row r="101" spans="1:12" x14ac:dyDescent="0.35">
      <c r="A101" s="18">
        <v>28512</v>
      </c>
      <c r="B101">
        <v>1</v>
      </c>
      <c r="C101" s="19">
        <v>29.3</v>
      </c>
      <c r="D101" t="s">
        <v>133</v>
      </c>
      <c r="E101" s="23">
        <v>37</v>
      </c>
      <c r="F101" s="19">
        <f>(C101/3.28)</f>
        <v>8.9329268292682933</v>
      </c>
      <c r="H101" s="19">
        <v>8.93</v>
      </c>
      <c r="I101" s="19">
        <f>(I100+H101)</f>
        <v>549.02078228026357</v>
      </c>
      <c r="J101" s="20" t="s">
        <v>154</v>
      </c>
      <c r="L101" t="s">
        <v>155</v>
      </c>
    </row>
    <row r="102" spans="1:12" x14ac:dyDescent="0.35">
      <c r="A102" s="18">
        <v>28512</v>
      </c>
      <c r="B102">
        <v>1</v>
      </c>
      <c r="C102" s="19">
        <v>34.799999999999997</v>
      </c>
      <c r="D102" t="s">
        <v>152</v>
      </c>
      <c r="E102" s="23">
        <v>38</v>
      </c>
      <c r="F102" s="19">
        <f>(C102/3.28)</f>
        <v>10.609756097560975</v>
      </c>
      <c r="H102" s="19">
        <v>10.61</v>
      </c>
      <c r="I102" s="19">
        <f>(I101+H102)</f>
        <v>559.63078228026359</v>
      </c>
      <c r="L102" t="s">
        <v>156</v>
      </c>
    </row>
    <row r="103" spans="1:12" x14ac:dyDescent="0.35">
      <c r="A103" s="18">
        <v>28512</v>
      </c>
      <c r="B103">
        <v>1</v>
      </c>
      <c r="C103" s="19">
        <v>0.5</v>
      </c>
      <c r="D103" t="s">
        <v>141</v>
      </c>
      <c r="E103" s="23">
        <v>39</v>
      </c>
      <c r="F103" s="19">
        <f t="shared" ref="F103:F166" si="6">(C103/3.28)</f>
        <v>0.1524390243902439</v>
      </c>
    </row>
    <row r="104" spans="1:12" x14ac:dyDescent="0.35">
      <c r="A104" s="18">
        <v>28512</v>
      </c>
      <c r="B104">
        <v>1</v>
      </c>
      <c r="C104" s="19">
        <v>24.8</v>
      </c>
      <c r="D104" t="s">
        <v>141</v>
      </c>
      <c r="E104" s="23">
        <v>39</v>
      </c>
      <c r="F104" s="19">
        <f t="shared" si="6"/>
        <v>7.5609756097560981</v>
      </c>
    </row>
    <row r="105" spans="1:12" x14ac:dyDescent="0.35">
      <c r="A105" s="18">
        <v>28512</v>
      </c>
      <c r="B105">
        <v>1</v>
      </c>
      <c r="C105" s="19">
        <v>13</v>
      </c>
      <c r="D105" t="s">
        <v>141</v>
      </c>
      <c r="E105" s="23">
        <v>39</v>
      </c>
      <c r="F105" s="19">
        <f t="shared" si="6"/>
        <v>3.9634146341463419</v>
      </c>
      <c r="H105" s="19">
        <f>SUM(F103:F105)</f>
        <v>11.676829268292684</v>
      </c>
      <c r="I105" s="19">
        <f>(I102+H105)</f>
        <v>571.30761154855622</v>
      </c>
    </row>
    <row r="106" spans="1:12" x14ac:dyDescent="0.35">
      <c r="A106" s="18">
        <v>28512</v>
      </c>
      <c r="B106">
        <v>1</v>
      </c>
      <c r="C106" s="19">
        <v>1.3</v>
      </c>
      <c r="D106" t="s">
        <v>145</v>
      </c>
      <c r="E106" s="23">
        <v>40</v>
      </c>
      <c r="F106" s="19">
        <f t="shared" si="6"/>
        <v>0.39634146341463417</v>
      </c>
    </row>
    <row r="107" spans="1:12" x14ac:dyDescent="0.35">
      <c r="A107" s="18">
        <v>28512</v>
      </c>
      <c r="B107">
        <v>1</v>
      </c>
      <c r="C107" s="19">
        <v>28.6</v>
      </c>
      <c r="D107" t="s">
        <v>133</v>
      </c>
      <c r="E107" s="23">
        <v>40</v>
      </c>
      <c r="F107" s="19">
        <f t="shared" si="6"/>
        <v>8.7195121951219523</v>
      </c>
      <c r="H107" s="19">
        <f>SUM(F106:F107)</f>
        <v>9.1158536585365866</v>
      </c>
      <c r="I107" s="19">
        <f>(I105+H107)</f>
        <v>580.42346520709282</v>
      </c>
    </row>
    <row r="108" spans="1:12" x14ac:dyDescent="0.35">
      <c r="A108" s="18">
        <v>28512</v>
      </c>
      <c r="B108">
        <v>1</v>
      </c>
      <c r="C108" s="19">
        <v>11.2</v>
      </c>
      <c r="D108" t="s">
        <v>141</v>
      </c>
      <c r="E108" s="23">
        <v>41</v>
      </c>
      <c r="F108" s="19">
        <f t="shared" si="6"/>
        <v>3.4146341463414633</v>
      </c>
    </row>
    <row r="109" spans="1:12" x14ac:dyDescent="0.35">
      <c r="A109" s="18">
        <v>28512</v>
      </c>
      <c r="B109">
        <v>1</v>
      </c>
      <c r="C109" s="19">
        <v>5.0999999999999996</v>
      </c>
      <c r="D109" t="s">
        <v>141</v>
      </c>
      <c r="E109" s="23">
        <v>41</v>
      </c>
      <c r="F109" s="19">
        <f t="shared" si="6"/>
        <v>1.5548780487804879</v>
      </c>
      <c r="H109" s="19"/>
    </row>
    <row r="110" spans="1:12" x14ac:dyDescent="0.35">
      <c r="A110" s="18">
        <v>28512</v>
      </c>
      <c r="B110">
        <v>2</v>
      </c>
      <c r="C110" s="19">
        <v>0.6</v>
      </c>
      <c r="D110" t="s">
        <v>141</v>
      </c>
      <c r="E110" s="23">
        <v>41</v>
      </c>
      <c r="F110" s="19">
        <f t="shared" si="6"/>
        <v>0.18292682926829268</v>
      </c>
    </row>
    <row r="111" spans="1:12" x14ac:dyDescent="0.35">
      <c r="A111" s="18">
        <v>28512</v>
      </c>
      <c r="B111">
        <v>2</v>
      </c>
      <c r="C111" s="19">
        <v>1.6</v>
      </c>
      <c r="D111" t="s">
        <v>141</v>
      </c>
      <c r="E111" s="23">
        <v>41</v>
      </c>
      <c r="F111" s="19">
        <f t="shared" si="6"/>
        <v>0.48780487804878053</v>
      </c>
      <c r="H111" s="19">
        <f>SUM(F108:F111)</f>
        <v>5.6402439024390247</v>
      </c>
      <c r="I111" s="19">
        <f>(I107+H111)</f>
        <v>586.06370910953183</v>
      </c>
    </row>
    <row r="112" spans="1:12" x14ac:dyDescent="0.35">
      <c r="A112" s="18">
        <v>28512</v>
      </c>
      <c r="B112">
        <v>2</v>
      </c>
      <c r="C112" s="19">
        <v>6.4</v>
      </c>
      <c r="D112" t="s">
        <v>152</v>
      </c>
      <c r="E112" s="23">
        <v>42</v>
      </c>
      <c r="F112" s="19">
        <f t="shared" si="6"/>
        <v>1.9512195121951221</v>
      </c>
      <c r="H112">
        <v>1.95</v>
      </c>
      <c r="I112" s="19">
        <f>(I111+H112)</f>
        <v>588.01370910953187</v>
      </c>
      <c r="L112" t="s">
        <v>157</v>
      </c>
    </row>
    <row r="113" spans="1:9" x14ac:dyDescent="0.35">
      <c r="A113" s="18">
        <v>28512</v>
      </c>
      <c r="B113">
        <v>2</v>
      </c>
      <c r="C113" s="19">
        <v>22.6</v>
      </c>
      <c r="D113" t="s">
        <v>145</v>
      </c>
      <c r="E113" s="23">
        <v>43</v>
      </c>
      <c r="F113" s="19">
        <f t="shared" si="6"/>
        <v>6.8902439024390256</v>
      </c>
    </row>
    <row r="114" spans="1:9" x14ac:dyDescent="0.35">
      <c r="A114" s="18">
        <v>28512</v>
      </c>
      <c r="B114">
        <v>2</v>
      </c>
      <c r="C114" s="19">
        <v>21.1</v>
      </c>
      <c r="D114" t="s">
        <v>133</v>
      </c>
      <c r="E114" s="23">
        <v>43</v>
      </c>
      <c r="F114" s="19">
        <f t="shared" si="6"/>
        <v>6.4329268292682933</v>
      </c>
    </row>
    <row r="115" spans="1:9" x14ac:dyDescent="0.35">
      <c r="A115" s="18">
        <v>28512</v>
      </c>
      <c r="B115">
        <v>2</v>
      </c>
      <c r="C115" s="19">
        <v>82.7</v>
      </c>
      <c r="D115" t="s">
        <v>133</v>
      </c>
      <c r="E115" s="23">
        <v>43</v>
      </c>
      <c r="F115" s="19">
        <f t="shared" si="6"/>
        <v>25.213414634146343</v>
      </c>
      <c r="H115" s="19">
        <f>SUM(F113:F115)</f>
        <v>38.536585365853661</v>
      </c>
      <c r="I115" s="19">
        <f>(I112+H115)</f>
        <v>626.5502944753855</v>
      </c>
    </row>
    <row r="116" spans="1:9" x14ac:dyDescent="0.35">
      <c r="A116" s="18">
        <v>28512</v>
      </c>
      <c r="B116">
        <v>2</v>
      </c>
      <c r="C116" s="19">
        <v>13.4</v>
      </c>
      <c r="D116" t="s">
        <v>141</v>
      </c>
      <c r="E116" s="23">
        <v>44</v>
      </c>
      <c r="F116" s="19">
        <f t="shared" si="6"/>
        <v>4.0853658536585371</v>
      </c>
      <c r="H116">
        <v>4.09</v>
      </c>
      <c r="I116" s="19">
        <f>(I115+H116)</f>
        <v>630.64029447538553</v>
      </c>
    </row>
    <row r="117" spans="1:9" x14ac:dyDescent="0.35">
      <c r="A117" s="18">
        <v>28512</v>
      </c>
      <c r="B117">
        <v>2</v>
      </c>
      <c r="C117" s="19">
        <v>4</v>
      </c>
      <c r="D117" t="s">
        <v>133</v>
      </c>
      <c r="E117" s="23">
        <v>45</v>
      </c>
      <c r="F117" s="19">
        <f t="shared" si="6"/>
        <v>1.2195121951219512</v>
      </c>
    </row>
    <row r="118" spans="1:9" x14ac:dyDescent="0.35">
      <c r="A118" s="18">
        <v>28512</v>
      </c>
      <c r="B118">
        <v>2</v>
      </c>
      <c r="C118" s="19">
        <v>0.4</v>
      </c>
      <c r="D118" t="s">
        <v>150</v>
      </c>
      <c r="E118" s="23">
        <v>45</v>
      </c>
      <c r="F118" s="19">
        <f t="shared" si="6"/>
        <v>0.12195121951219513</v>
      </c>
    </row>
    <row r="119" spans="1:9" x14ac:dyDescent="0.35">
      <c r="A119" s="18">
        <v>28512</v>
      </c>
      <c r="B119">
        <v>2</v>
      </c>
      <c r="C119" s="19">
        <v>2.5</v>
      </c>
      <c r="D119" t="s">
        <v>133</v>
      </c>
      <c r="E119" s="23">
        <v>45</v>
      </c>
      <c r="F119" s="19">
        <f t="shared" si="6"/>
        <v>0.76219512195121952</v>
      </c>
    </row>
    <row r="120" spans="1:9" x14ac:dyDescent="0.35">
      <c r="A120" s="18">
        <v>28512</v>
      </c>
      <c r="B120">
        <v>2</v>
      </c>
      <c r="C120" s="19">
        <v>1.3</v>
      </c>
      <c r="D120" t="s">
        <v>150</v>
      </c>
      <c r="E120" s="23">
        <v>45</v>
      </c>
      <c r="F120" s="19">
        <f t="shared" si="6"/>
        <v>0.39634146341463417</v>
      </c>
    </row>
    <row r="121" spans="1:9" x14ac:dyDescent="0.35">
      <c r="A121" s="18">
        <v>28512</v>
      </c>
      <c r="B121">
        <v>2</v>
      </c>
      <c r="C121" s="19">
        <v>76.3</v>
      </c>
      <c r="D121" t="s">
        <v>133</v>
      </c>
      <c r="E121" s="23">
        <v>45</v>
      </c>
      <c r="F121" s="19">
        <f t="shared" si="6"/>
        <v>23.262195121951219</v>
      </c>
    </row>
    <row r="122" spans="1:9" x14ac:dyDescent="0.35">
      <c r="A122" s="18">
        <v>28512</v>
      </c>
      <c r="B122">
        <v>2</v>
      </c>
      <c r="C122" s="19">
        <v>43.3</v>
      </c>
      <c r="D122" t="s">
        <v>133</v>
      </c>
      <c r="E122" s="23">
        <v>45</v>
      </c>
      <c r="F122" s="19">
        <f t="shared" si="6"/>
        <v>13.201219512195122</v>
      </c>
      <c r="H122" s="19">
        <f>SUM(F117:F122)</f>
        <v>38.963414634146339</v>
      </c>
      <c r="I122" s="19">
        <f>(I116+H122)</f>
        <v>669.60370910953191</v>
      </c>
    </row>
    <row r="123" spans="1:9" x14ac:dyDescent="0.35">
      <c r="A123" s="18">
        <v>28512</v>
      </c>
      <c r="B123">
        <v>2</v>
      </c>
      <c r="C123" s="19">
        <v>7.9</v>
      </c>
      <c r="D123" t="s">
        <v>141</v>
      </c>
      <c r="E123" s="23">
        <v>46</v>
      </c>
      <c r="F123" s="19">
        <f t="shared" si="6"/>
        <v>2.4085365853658538</v>
      </c>
    </row>
    <row r="124" spans="1:9" x14ac:dyDescent="0.35">
      <c r="A124" s="18">
        <v>28512</v>
      </c>
      <c r="B124">
        <v>2</v>
      </c>
      <c r="C124" s="19">
        <v>0.2</v>
      </c>
      <c r="D124" t="s">
        <v>141</v>
      </c>
      <c r="E124" s="23">
        <v>46</v>
      </c>
      <c r="F124" s="19">
        <f t="shared" si="6"/>
        <v>6.0975609756097567E-2</v>
      </c>
    </row>
    <row r="125" spans="1:9" x14ac:dyDescent="0.35">
      <c r="A125" s="18">
        <v>28512</v>
      </c>
      <c r="B125">
        <v>2</v>
      </c>
      <c r="C125" s="19">
        <v>10.5</v>
      </c>
      <c r="D125" t="s">
        <v>141</v>
      </c>
      <c r="E125" s="23">
        <v>46</v>
      </c>
      <c r="F125" s="19">
        <f t="shared" si="6"/>
        <v>3.2012195121951224</v>
      </c>
      <c r="H125" s="19">
        <f>SUM(F123:F125)</f>
        <v>5.6707317073170742</v>
      </c>
      <c r="I125" s="19">
        <f>(I122+H125)</f>
        <v>675.27444081684894</v>
      </c>
    </row>
    <row r="126" spans="1:9" x14ac:dyDescent="0.35">
      <c r="A126" s="18">
        <v>28512</v>
      </c>
      <c r="B126">
        <v>2</v>
      </c>
      <c r="C126" s="19">
        <v>12.3</v>
      </c>
      <c r="D126" t="s">
        <v>133</v>
      </c>
      <c r="E126" s="23">
        <v>47</v>
      </c>
      <c r="F126" s="19">
        <f t="shared" si="6"/>
        <v>3.7500000000000004</v>
      </c>
      <c r="H126">
        <v>3.75</v>
      </c>
      <c r="I126" s="19">
        <f>(I125+H126)</f>
        <v>679.02444081684894</v>
      </c>
    </row>
    <row r="127" spans="1:9" x14ac:dyDescent="0.35">
      <c r="A127" s="18">
        <v>28512</v>
      </c>
      <c r="B127">
        <v>2</v>
      </c>
      <c r="C127" s="19">
        <v>4.8</v>
      </c>
      <c r="D127" t="s">
        <v>141</v>
      </c>
      <c r="E127" s="23">
        <v>48</v>
      </c>
      <c r="F127" s="19">
        <f t="shared" si="6"/>
        <v>1.4634146341463414</v>
      </c>
    </row>
    <row r="128" spans="1:9" x14ac:dyDescent="0.35">
      <c r="A128" s="18">
        <v>28512</v>
      </c>
      <c r="B128">
        <v>2</v>
      </c>
      <c r="C128" s="19">
        <v>1.1000000000000001</v>
      </c>
      <c r="D128" t="s">
        <v>141</v>
      </c>
      <c r="E128" s="23">
        <v>48</v>
      </c>
      <c r="F128" s="19">
        <f t="shared" si="6"/>
        <v>0.33536585365853661</v>
      </c>
    </row>
    <row r="129" spans="1:12" x14ac:dyDescent="0.35">
      <c r="A129" s="18">
        <v>28512</v>
      </c>
      <c r="B129">
        <v>2</v>
      </c>
      <c r="C129" s="19">
        <v>12.9</v>
      </c>
      <c r="D129" t="s">
        <v>141</v>
      </c>
      <c r="E129" s="23">
        <v>48</v>
      </c>
      <c r="F129" s="19">
        <f t="shared" si="6"/>
        <v>3.9329268292682928</v>
      </c>
      <c r="H129" s="19">
        <f>SUM(F127:F129)</f>
        <v>5.7317073170731714</v>
      </c>
      <c r="I129" s="19">
        <f>(I126+H129)</f>
        <v>684.75614813392212</v>
      </c>
    </row>
    <row r="130" spans="1:12" x14ac:dyDescent="0.35">
      <c r="A130" s="18">
        <v>28512</v>
      </c>
      <c r="B130">
        <v>2</v>
      </c>
      <c r="C130" s="19">
        <v>9.6</v>
      </c>
      <c r="D130" t="s">
        <v>133</v>
      </c>
      <c r="E130" s="23">
        <v>49</v>
      </c>
      <c r="F130" s="19">
        <f t="shared" si="6"/>
        <v>2.9268292682926829</v>
      </c>
      <c r="H130">
        <v>2.93</v>
      </c>
      <c r="I130" s="19">
        <f>(I129+H130)</f>
        <v>687.68614813392207</v>
      </c>
    </row>
    <row r="131" spans="1:12" x14ac:dyDescent="0.35">
      <c r="A131" s="18">
        <v>28512</v>
      </c>
      <c r="B131">
        <v>2</v>
      </c>
      <c r="C131" s="19">
        <v>64.7</v>
      </c>
      <c r="D131" t="s">
        <v>152</v>
      </c>
      <c r="E131" s="23">
        <v>50</v>
      </c>
      <c r="F131" s="19">
        <f t="shared" si="6"/>
        <v>19.725609756097562</v>
      </c>
      <c r="H131">
        <v>19.73</v>
      </c>
      <c r="I131" s="19">
        <f>(I130+H131)</f>
        <v>707.41614813392209</v>
      </c>
    </row>
    <row r="132" spans="1:12" x14ac:dyDescent="0.35">
      <c r="A132" s="18">
        <v>28512</v>
      </c>
      <c r="B132">
        <v>3</v>
      </c>
      <c r="C132" s="19">
        <v>25.3</v>
      </c>
      <c r="D132" t="s">
        <v>133</v>
      </c>
      <c r="E132" s="23">
        <v>51</v>
      </c>
      <c r="F132" s="19">
        <f t="shared" si="6"/>
        <v>7.7134146341463419</v>
      </c>
    </row>
    <row r="133" spans="1:12" x14ac:dyDescent="0.35">
      <c r="A133" s="18">
        <v>28512</v>
      </c>
      <c r="B133">
        <v>3</v>
      </c>
      <c r="C133" s="19">
        <v>26.4</v>
      </c>
      <c r="D133" t="s">
        <v>133</v>
      </c>
      <c r="E133" s="23">
        <v>51</v>
      </c>
      <c r="F133" s="19">
        <f t="shared" si="6"/>
        <v>8.0487804878048781</v>
      </c>
    </row>
    <row r="134" spans="1:12" x14ac:dyDescent="0.35">
      <c r="A134" s="18">
        <v>28512</v>
      </c>
      <c r="B134">
        <v>3</v>
      </c>
      <c r="C134" s="19">
        <v>25.3</v>
      </c>
      <c r="D134" t="s">
        <v>133</v>
      </c>
      <c r="E134" s="23">
        <v>51</v>
      </c>
      <c r="F134" s="19">
        <f t="shared" si="6"/>
        <v>7.7134146341463419</v>
      </c>
    </row>
    <row r="135" spans="1:12" x14ac:dyDescent="0.35">
      <c r="A135" s="18">
        <v>28512</v>
      </c>
      <c r="B135">
        <v>3</v>
      </c>
      <c r="C135" s="19">
        <v>30.7</v>
      </c>
      <c r="D135" t="s">
        <v>133</v>
      </c>
      <c r="E135" s="23">
        <v>51</v>
      </c>
      <c r="F135" s="19">
        <f t="shared" si="6"/>
        <v>9.3597560975609753</v>
      </c>
      <c r="H135" s="19">
        <f>SUM(F132:F135)</f>
        <v>32.835365853658537</v>
      </c>
      <c r="I135" s="19">
        <f>(I131+H135)</f>
        <v>740.25151398758067</v>
      </c>
      <c r="L135" t="s">
        <v>158</v>
      </c>
    </row>
    <row r="136" spans="1:12" x14ac:dyDescent="0.35">
      <c r="A136" s="18">
        <v>28512</v>
      </c>
      <c r="B136">
        <v>3</v>
      </c>
      <c r="C136" s="19">
        <v>8.6999999999999993</v>
      </c>
      <c r="D136" t="s">
        <v>141</v>
      </c>
      <c r="E136" s="23">
        <v>52</v>
      </c>
      <c r="F136" s="19">
        <f t="shared" si="6"/>
        <v>2.6524390243902438</v>
      </c>
      <c r="H136">
        <v>2.65</v>
      </c>
      <c r="I136" s="19">
        <f>(I135+H136)</f>
        <v>742.90151398758064</v>
      </c>
    </row>
    <row r="137" spans="1:12" x14ac:dyDescent="0.35">
      <c r="A137" s="18">
        <v>28512</v>
      </c>
      <c r="B137">
        <v>3</v>
      </c>
      <c r="C137" s="19">
        <v>10.7</v>
      </c>
      <c r="D137" t="s">
        <v>150</v>
      </c>
      <c r="E137" s="23">
        <v>53</v>
      </c>
      <c r="F137" s="19">
        <f t="shared" si="6"/>
        <v>3.2621951219512195</v>
      </c>
    </row>
    <row r="138" spans="1:12" x14ac:dyDescent="0.35">
      <c r="A138" s="18">
        <v>28512</v>
      </c>
      <c r="B138">
        <v>3</v>
      </c>
      <c r="C138" s="19">
        <v>38.1</v>
      </c>
      <c r="D138" t="s">
        <v>133</v>
      </c>
      <c r="E138" s="23">
        <v>53</v>
      </c>
      <c r="F138" s="19">
        <f t="shared" si="6"/>
        <v>11.615853658536587</v>
      </c>
    </row>
    <row r="139" spans="1:12" x14ac:dyDescent="0.35">
      <c r="A139" s="18">
        <v>28512</v>
      </c>
      <c r="B139">
        <v>3</v>
      </c>
      <c r="C139" s="19">
        <v>31.6</v>
      </c>
      <c r="D139" t="s">
        <v>133</v>
      </c>
      <c r="E139" s="23">
        <v>53</v>
      </c>
      <c r="F139" s="19">
        <f t="shared" si="6"/>
        <v>9.6341463414634152</v>
      </c>
      <c r="H139" s="19">
        <f>SUM(F137:F139)</f>
        <v>24.512195121951223</v>
      </c>
      <c r="I139" s="19">
        <f>(I136+H139)</f>
        <v>767.41370910953185</v>
      </c>
    </row>
    <row r="140" spans="1:12" x14ac:dyDescent="0.35">
      <c r="A140" s="18">
        <v>28512</v>
      </c>
      <c r="B140">
        <v>3</v>
      </c>
      <c r="C140" s="19">
        <v>75.5</v>
      </c>
      <c r="D140" t="s">
        <v>141</v>
      </c>
      <c r="E140" s="23">
        <v>54</v>
      </c>
      <c r="F140" s="19">
        <f t="shared" si="6"/>
        <v>23.01829268292683</v>
      </c>
      <c r="H140" s="19">
        <v>23.04</v>
      </c>
      <c r="I140" s="19">
        <f>(I139+H140)</f>
        <v>790.45370910953181</v>
      </c>
      <c r="L140" t="s">
        <v>159</v>
      </c>
    </row>
    <row r="141" spans="1:12" x14ac:dyDescent="0.35">
      <c r="A141" s="18">
        <v>28512</v>
      </c>
      <c r="B141">
        <v>3</v>
      </c>
      <c r="C141" s="19">
        <v>74.8</v>
      </c>
      <c r="D141" t="s">
        <v>152</v>
      </c>
      <c r="E141" s="23">
        <v>55</v>
      </c>
      <c r="F141" s="19">
        <f t="shared" si="6"/>
        <v>22.804878048780488</v>
      </c>
      <c r="H141" s="19">
        <v>22.8</v>
      </c>
      <c r="I141" s="19">
        <f>(I140+H141)</f>
        <v>813.25370910953177</v>
      </c>
    </row>
    <row r="142" spans="1:12" x14ac:dyDescent="0.35">
      <c r="A142" s="18">
        <v>28512</v>
      </c>
      <c r="B142">
        <v>3</v>
      </c>
      <c r="C142" s="19">
        <v>6.1</v>
      </c>
      <c r="D142" t="s">
        <v>145</v>
      </c>
      <c r="E142" s="23">
        <v>56</v>
      </c>
      <c r="F142" s="19">
        <f t="shared" si="6"/>
        <v>1.8597560975609757</v>
      </c>
    </row>
    <row r="143" spans="1:12" x14ac:dyDescent="0.35">
      <c r="A143" s="18">
        <v>28512</v>
      </c>
      <c r="B143">
        <v>3</v>
      </c>
      <c r="C143" s="19">
        <v>13</v>
      </c>
      <c r="D143" t="s">
        <v>145</v>
      </c>
      <c r="E143" s="23">
        <v>56</v>
      </c>
      <c r="F143" s="19">
        <f t="shared" si="6"/>
        <v>3.9634146341463419</v>
      </c>
    </row>
    <row r="144" spans="1:12" x14ac:dyDescent="0.35">
      <c r="A144" s="18">
        <v>28512</v>
      </c>
      <c r="B144">
        <v>3</v>
      </c>
      <c r="C144" s="19">
        <v>74.3</v>
      </c>
      <c r="D144" t="s">
        <v>145</v>
      </c>
      <c r="E144" s="23">
        <v>56</v>
      </c>
      <c r="F144" s="19">
        <f t="shared" si="6"/>
        <v>22.652439024390244</v>
      </c>
    </row>
    <row r="145" spans="1:12" x14ac:dyDescent="0.35">
      <c r="A145" s="18">
        <v>28512</v>
      </c>
      <c r="B145">
        <v>3</v>
      </c>
      <c r="C145" s="19">
        <v>74.3</v>
      </c>
      <c r="D145" t="s">
        <v>145</v>
      </c>
      <c r="E145" s="23">
        <v>56</v>
      </c>
      <c r="F145" s="19">
        <f t="shared" si="6"/>
        <v>22.652439024390244</v>
      </c>
    </row>
    <row r="146" spans="1:12" x14ac:dyDescent="0.35">
      <c r="A146" s="18">
        <v>28512</v>
      </c>
      <c r="B146">
        <v>3</v>
      </c>
      <c r="C146" s="19">
        <v>73.5</v>
      </c>
      <c r="D146" t="s">
        <v>145</v>
      </c>
      <c r="E146" s="23">
        <v>56</v>
      </c>
      <c r="F146" s="19">
        <f t="shared" si="6"/>
        <v>22.408536585365855</v>
      </c>
    </row>
    <row r="147" spans="1:12" x14ac:dyDescent="0.35">
      <c r="A147" s="18">
        <v>28512</v>
      </c>
      <c r="B147">
        <v>3</v>
      </c>
      <c r="C147" s="19">
        <v>8.1999999999999993</v>
      </c>
      <c r="D147" t="s">
        <v>145</v>
      </c>
      <c r="E147" s="23">
        <v>56</v>
      </c>
      <c r="F147" s="19">
        <f t="shared" si="6"/>
        <v>2.5</v>
      </c>
    </row>
    <row r="148" spans="1:12" x14ac:dyDescent="0.35">
      <c r="A148" s="18">
        <v>28512</v>
      </c>
      <c r="B148">
        <v>3</v>
      </c>
      <c r="C148" s="19">
        <v>73.099999999999994</v>
      </c>
      <c r="D148" t="s">
        <v>145</v>
      </c>
      <c r="E148" s="23">
        <v>56</v>
      </c>
      <c r="F148" s="19">
        <f t="shared" si="6"/>
        <v>22.286585365853657</v>
      </c>
      <c r="H148" s="19">
        <f>SUM(F142:F148)</f>
        <v>98.323170731707307</v>
      </c>
      <c r="I148" s="19">
        <f>(I141+H148)</f>
        <v>911.57687984123913</v>
      </c>
      <c r="L148" t="s">
        <v>160</v>
      </c>
    </row>
    <row r="149" spans="1:12" x14ac:dyDescent="0.35">
      <c r="A149" s="18">
        <v>28512</v>
      </c>
      <c r="B149">
        <v>3</v>
      </c>
      <c r="C149" s="19">
        <v>28.9</v>
      </c>
      <c r="D149" t="s">
        <v>133</v>
      </c>
      <c r="E149" s="23">
        <v>57</v>
      </c>
      <c r="F149" s="19">
        <f t="shared" si="6"/>
        <v>8.8109756097560972</v>
      </c>
    </row>
    <row r="150" spans="1:12" x14ac:dyDescent="0.35">
      <c r="A150" s="18">
        <v>28512</v>
      </c>
      <c r="B150">
        <v>3</v>
      </c>
      <c r="C150" s="19">
        <v>19.7</v>
      </c>
      <c r="D150" t="s">
        <v>133</v>
      </c>
      <c r="E150" s="23">
        <v>57</v>
      </c>
      <c r="F150" s="19">
        <f t="shared" si="6"/>
        <v>6.0060975609756095</v>
      </c>
    </row>
    <row r="151" spans="1:12" x14ac:dyDescent="0.35">
      <c r="A151" s="18">
        <v>28512</v>
      </c>
      <c r="B151">
        <v>3</v>
      </c>
      <c r="C151" s="19">
        <v>65.5</v>
      </c>
      <c r="D151" t="s">
        <v>133</v>
      </c>
      <c r="E151" s="23">
        <v>57</v>
      </c>
      <c r="F151" s="19">
        <f t="shared" si="6"/>
        <v>19.969512195121954</v>
      </c>
    </row>
    <row r="152" spans="1:12" x14ac:dyDescent="0.35">
      <c r="A152" s="18">
        <v>28512</v>
      </c>
      <c r="B152">
        <v>3</v>
      </c>
      <c r="C152" s="19">
        <v>73.099999999999994</v>
      </c>
      <c r="D152" t="s">
        <v>133</v>
      </c>
      <c r="E152" s="23">
        <v>57</v>
      </c>
      <c r="F152" s="19">
        <f t="shared" si="6"/>
        <v>22.286585365853657</v>
      </c>
    </row>
    <row r="153" spans="1:12" x14ac:dyDescent="0.35">
      <c r="A153" s="18">
        <v>28512</v>
      </c>
      <c r="B153">
        <v>3</v>
      </c>
      <c r="C153" s="19">
        <v>43.9</v>
      </c>
      <c r="D153" t="s">
        <v>133</v>
      </c>
      <c r="E153" s="23">
        <v>57</v>
      </c>
      <c r="F153" s="19">
        <f t="shared" si="6"/>
        <v>13.384146341463415</v>
      </c>
      <c r="H153" s="19">
        <f>SUM(F149:F153)</f>
        <v>70.457317073170742</v>
      </c>
      <c r="I153" s="19">
        <f>(I148+H153)</f>
        <v>982.0341969144099</v>
      </c>
    </row>
    <row r="154" spans="1:12" x14ac:dyDescent="0.35">
      <c r="A154" s="18">
        <v>28512</v>
      </c>
      <c r="B154">
        <v>3</v>
      </c>
      <c r="C154" s="19">
        <v>71.900000000000006</v>
      </c>
      <c r="D154" t="s">
        <v>145</v>
      </c>
      <c r="E154" s="23">
        <v>58</v>
      </c>
      <c r="F154" s="19">
        <f t="shared" si="6"/>
        <v>21.920731707317078</v>
      </c>
    </row>
    <row r="155" spans="1:12" x14ac:dyDescent="0.35">
      <c r="A155" s="18">
        <v>28512</v>
      </c>
      <c r="B155">
        <v>4</v>
      </c>
      <c r="C155" s="19">
        <v>71.900000000000006</v>
      </c>
      <c r="D155" t="s">
        <v>133</v>
      </c>
      <c r="E155" s="23">
        <v>58</v>
      </c>
      <c r="F155" s="19">
        <f t="shared" si="6"/>
        <v>21.920731707317078</v>
      </c>
      <c r="H155" s="19">
        <f>SUM(F154:F155)</f>
        <v>43.841463414634156</v>
      </c>
      <c r="I155" s="19">
        <f>(I153+H155)</f>
        <v>1025.875660329044</v>
      </c>
    </row>
    <row r="156" spans="1:12" x14ac:dyDescent="0.35">
      <c r="A156" s="18">
        <v>28512</v>
      </c>
      <c r="B156">
        <v>4</v>
      </c>
      <c r="C156" s="19">
        <v>61.5</v>
      </c>
      <c r="D156" t="s">
        <v>133</v>
      </c>
      <c r="E156" s="23">
        <v>59</v>
      </c>
      <c r="F156" s="19">
        <f t="shared" si="6"/>
        <v>18.75</v>
      </c>
      <c r="H156" s="19">
        <f>SUM(F156:F156)</f>
        <v>18.75</v>
      </c>
      <c r="I156" s="19">
        <f>(I155+H156)</f>
        <v>1044.625660329044</v>
      </c>
    </row>
    <row r="157" spans="1:12" x14ac:dyDescent="0.35">
      <c r="A157" s="18">
        <v>28512</v>
      </c>
      <c r="B157">
        <v>4</v>
      </c>
      <c r="C157" s="19">
        <v>28.1</v>
      </c>
      <c r="D157" t="s">
        <v>141</v>
      </c>
      <c r="E157" s="23">
        <v>60</v>
      </c>
      <c r="F157" s="19">
        <f t="shared" si="6"/>
        <v>8.5670731707317085</v>
      </c>
    </row>
    <row r="158" spans="1:12" x14ac:dyDescent="0.35">
      <c r="A158" s="18">
        <v>28512</v>
      </c>
      <c r="B158">
        <v>4</v>
      </c>
      <c r="C158" s="19">
        <v>5</v>
      </c>
      <c r="D158" t="s">
        <v>141</v>
      </c>
      <c r="E158" s="23">
        <v>60</v>
      </c>
      <c r="F158" s="19">
        <f t="shared" si="6"/>
        <v>1.524390243902439</v>
      </c>
      <c r="L158" t="s">
        <v>161</v>
      </c>
    </row>
    <row r="159" spans="1:12" x14ac:dyDescent="0.35">
      <c r="A159" s="18">
        <v>28513</v>
      </c>
      <c r="B159">
        <v>1</v>
      </c>
      <c r="C159" s="19">
        <v>6.7</v>
      </c>
      <c r="D159" t="s">
        <v>141</v>
      </c>
      <c r="E159" s="23">
        <v>60</v>
      </c>
      <c r="F159" s="19">
        <f t="shared" si="6"/>
        <v>2.0426829268292686</v>
      </c>
      <c r="H159" s="19">
        <f>SUM(F157:F159)</f>
        <v>12.134146341463417</v>
      </c>
      <c r="I159" s="19">
        <f>(I156+H159)</f>
        <v>1056.7598066705075</v>
      </c>
      <c r="L159" t="s">
        <v>322</v>
      </c>
    </row>
    <row r="160" spans="1:12" x14ac:dyDescent="0.35">
      <c r="A160" s="18">
        <v>28513</v>
      </c>
      <c r="B160">
        <v>1</v>
      </c>
      <c r="C160" s="19">
        <v>68.900000000000006</v>
      </c>
      <c r="D160" t="s">
        <v>162</v>
      </c>
      <c r="E160" s="23">
        <v>61</v>
      </c>
      <c r="F160" s="19">
        <f>(C160/3.28)</f>
        <v>21.006097560975611</v>
      </c>
      <c r="H160">
        <v>21.01</v>
      </c>
      <c r="I160" s="19">
        <f>(I159+H160)</f>
        <v>1077.7698066705075</v>
      </c>
      <c r="J160" s="20" t="s">
        <v>163</v>
      </c>
      <c r="K160" s="21" t="s">
        <v>164</v>
      </c>
      <c r="L160" t="s">
        <v>166</v>
      </c>
    </row>
    <row r="161" spans="1:12" x14ac:dyDescent="0.35">
      <c r="A161" s="18">
        <v>28513</v>
      </c>
      <c r="B161">
        <v>1</v>
      </c>
      <c r="C161" s="19">
        <v>5.7</v>
      </c>
      <c r="D161" t="s">
        <v>141</v>
      </c>
      <c r="E161" s="23">
        <v>62</v>
      </c>
      <c r="F161" s="19">
        <f t="shared" si="6"/>
        <v>1.7378048780487807</v>
      </c>
      <c r="L161" t="s">
        <v>167</v>
      </c>
    </row>
    <row r="162" spans="1:12" x14ac:dyDescent="0.35">
      <c r="A162" s="18">
        <v>28513</v>
      </c>
      <c r="B162">
        <v>1</v>
      </c>
      <c r="C162" s="19">
        <v>13.4</v>
      </c>
      <c r="D162" t="s">
        <v>141</v>
      </c>
      <c r="E162" s="23">
        <v>62</v>
      </c>
      <c r="F162" s="19">
        <f t="shared" si="6"/>
        <v>4.0853658536585371</v>
      </c>
    </row>
    <row r="163" spans="1:12" x14ac:dyDescent="0.35">
      <c r="A163" s="18">
        <v>28513</v>
      </c>
      <c r="B163">
        <v>1</v>
      </c>
      <c r="C163" s="19">
        <v>2.1</v>
      </c>
      <c r="D163" t="s">
        <v>141</v>
      </c>
      <c r="E163" s="23">
        <v>62</v>
      </c>
      <c r="F163" s="19">
        <f t="shared" si="6"/>
        <v>0.6402439024390244</v>
      </c>
    </row>
    <row r="164" spans="1:12" x14ac:dyDescent="0.35">
      <c r="A164" s="18">
        <v>28513</v>
      </c>
      <c r="B164">
        <v>1</v>
      </c>
      <c r="C164" s="19">
        <v>25.9</v>
      </c>
      <c r="D164" t="s">
        <v>141</v>
      </c>
      <c r="E164" s="23">
        <v>62</v>
      </c>
      <c r="F164" s="19">
        <f t="shared" si="6"/>
        <v>7.8963414634146343</v>
      </c>
    </row>
    <row r="165" spans="1:12" x14ac:dyDescent="0.35">
      <c r="A165" s="18">
        <v>28513</v>
      </c>
      <c r="B165">
        <v>1</v>
      </c>
      <c r="C165" s="19">
        <v>22.9</v>
      </c>
      <c r="D165" t="s">
        <v>141</v>
      </c>
      <c r="E165" s="23">
        <v>62</v>
      </c>
      <c r="F165" s="19">
        <f t="shared" si="6"/>
        <v>6.9817073170731705</v>
      </c>
    </row>
    <row r="166" spans="1:12" x14ac:dyDescent="0.35">
      <c r="A166" s="18">
        <v>28513</v>
      </c>
      <c r="B166">
        <v>1</v>
      </c>
      <c r="C166" s="19">
        <v>25.9</v>
      </c>
      <c r="D166" t="s">
        <v>141</v>
      </c>
      <c r="E166" s="23">
        <v>62</v>
      </c>
      <c r="F166" s="19">
        <f t="shared" si="6"/>
        <v>7.8963414634146343</v>
      </c>
      <c r="H166" s="19">
        <f>SUM(F161:F166)</f>
        <v>29.237804878048784</v>
      </c>
      <c r="I166" s="19">
        <f>(I160+H166)</f>
        <v>1107.0076115485563</v>
      </c>
    </row>
    <row r="167" spans="1:12" x14ac:dyDescent="0.35">
      <c r="A167" s="18">
        <v>28513</v>
      </c>
      <c r="B167">
        <v>1</v>
      </c>
      <c r="C167" s="19">
        <v>66.5</v>
      </c>
      <c r="D167" t="s">
        <v>145</v>
      </c>
      <c r="E167" s="23">
        <v>63</v>
      </c>
      <c r="F167" s="19">
        <f t="shared" ref="F167:F230" si="7">(C167/3.28)</f>
        <v>20.274390243902442</v>
      </c>
    </row>
    <row r="168" spans="1:12" x14ac:dyDescent="0.35">
      <c r="A168" s="18">
        <v>28513</v>
      </c>
      <c r="B168">
        <v>1</v>
      </c>
      <c r="C168" s="19">
        <v>63.6</v>
      </c>
      <c r="D168" t="s">
        <v>133</v>
      </c>
      <c r="E168" s="23">
        <v>63</v>
      </c>
      <c r="F168" s="19">
        <f t="shared" si="7"/>
        <v>19.390243902439025</v>
      </c>
    </row>
    <row r="169" spans="1:12" x14ac:dyDescent="0.35">
      <c r="A169" s="18">
        <v>28513</v>
      </c>
      <c r="B169">
        <v>1</v>
      </c>
      <c r="C169" s="19">
        <v>60.9</v>
      </c>
      <c r="D169" t="s">
        <v>133</v>
      </c>
      <c r="E169" s="23">
        <v>63</v>
      </c>
      <c r="F169" s="19">
        <f t="shared" si="7"/>
        <v>18.567073170731707</v>
      </c>
    </row>
    <row r="170" spans="1:12" x14ac:dyDescent="0.35">
      <c r="A170" s="18">
        <v>28513</v>
      </c>
      <c r="B170">
        <v>1</v>
      </c>
      <c r="C170" s="19">
        <v>29.8</v>
      </c>
      <c r="D170" t="s">
        <v>133</v>
      </c>
      <c r="E170" s="23">
        <v>63</v>
      </c>
      <c r="F170" s="19">
        <f t="shared" si="7"/>
        <v>9.0853658536585371</v>
      </c>
      <c r="H170" s="19">
        <f>SUM(F167:F170)</f>
        <v>67.317073170731703</v>
      </c>
      <c r="I170" s="19">
        <f>(I166+H170)</f>
        <v>1174.3246847192879</v>
      </c>
    </row>
    <row r="171" spans="1:12" x14ac:dyDescent="0.35">
      <c r="A171" s="18">
        <v>28513</v>
      </c>
      <c r="B171">
        <v>1</v>
      </c>
      <c r="C171" s="19">
        <v>36.200000000000003</v>
      </c>
      <c r="D171" t="s">
        <v>141</v>
      </c>
      <c r="E171" s="23">
        <v>64</v>
      </c>
      <c r="F171" s="19">
        <f t="shared" si="7"/>
        <v>11.036585365853661</v>
      </c>
    </row>
    <row r="172" spans="1:12" x14ac:dyDescent="0.35">
      <c r="A172" s="18">
        <v>28513</v>
      </c>
      <c r="B172">
        <v>1</v>
      </c>
      <c r="C172" s="19">
        <v>16</v>
      </c>
      <c r="D172" t="s">
        <v>141</v>
      </c>
      <c r="E172" s="23">
        <v>64</v>
      </c>
      <c r="F172" s="19">
        <f t="shared" si="7"/>
        <v>4.8780487804878048</v>
      </c>
    </row>
    <row r="173" spans="1:12" x14ac:dyDescent="0.35">
      <c r="A173" s="18">
        <v>28513</v>
      </c>
      <c r="B173">
        <v>1</v>
      </c>
      <c r="C173" s="19">
        <v>26.4</v>
      </c>
      <c r="D173" t="s">
        <v>141</v>
      </c>
      <c r="E173" s="23">
        <v>64</v>
      </c>
      <c r="F173" s="19">
        <f t="shared" si="7"/>
        <v>8.0487804878048781</v>
      </c>
      <c r="H173" s="19">
        <f>SUM(F171:F173)</f>
        <v>23.963414634146346</v>
      </c>
      <c r="I173" s="19">
        <f>(I170+H173)</f>
        <v>1198.2880993534343</v>
      </c>
    </row>
    <row r="174" spans="1:12" x14ac:dyDescent="0.35">
      <c r="A174" s="18">
        <v>28513</v>
      </c>
      <c r="B174">
        <v>2</v>
      </c>
      <c r="C174" s="19">
        <v>44.2</v>
      </c>
      <c r="D174" t="s">
        <v>145</v>
      </c>
      <c r="E174" s="23">
        <v>65</v>
      </c>
      <c r="F174" s="19">
        <f t="shared" si="7"/>
        <v>13.475609756097562</v>
      </c>
      <c r="H174">
        <v>13.48</v>
      </c>
      <c r="I174" s="19">
        <f>(I173+H174)</f>
        <v>1211.7680993534343</v>
      </c>
      <c r="L174" t="s">
        <v>168</v>
      </c>
    </row>
    <row r="175" spans="1:12" x14ac:dyDescent="0.35">
      <c r="A175" s="18">
        <v>28513</v>
      </c>
      <c r="B175">
        <v>2</v>
      </c>
      <c r="C175" s="19">
        <v>105.1</v>
      </c>
      <c r="D175" t="s">
        <v>152</v>
      </c>
      <c r="E175" s="23">
        <v>66</v>
      </c>
      <c r="F175" s="19">
        <f t="shared" si="7"/>
        <v>32.042682926829265</v>
      </c>
      <c r="H175">
        <v>30.73</v>
      </c>
      <c r="I175" s="19">
        <f>(I174+H175)</f>
        <v>1242.4980993534343</v>
      </c>
      <c r="J175" s="20" t="s">
        <v>169</v>
      </c>
      <c r="L175" t="s">
        <v>170</v>
      </c>
    </row>
    <row r="176" spans="1:12" x14ac:dyDescent="0.35">
      <c r="A176" s="18">
        <v>28513</v>
      </c>
      <c r="B176">
        <v>2</v>
      </c>
      <c r="C176" s="19">
        <v>5</v>
      </c>
      <c r="D176" t="s">
        <v>141</v>
      </c>
      <c r="E176" s="23">
        <v>67</v>
      </c>
      <c r="F176" s="19">
        <f t="shared" si="7"/>
        <v>1.524390243902439</v>
      </c>
      <c r="L176" s="19"/>
    </row>
    <row r="177" spans="1:12" x14ac:dyDescent="0.35">
      <c r="A177" s="18">
        <v>28513</v>
      </c>
      <c r="B177">
        <v>2</v>
      </c>
      <c r="C177" s="19">
        <v>15</v>
      </c>
      <c r="D177" t="s">
        <v>141</v>
      </c>
      <c r="E177" s="23">
        <v>67</v>
      </c>
      <c r="F177" s="19">
        <f t="shared" si="7"/>
        <v>4.5731707317073171</v>
      </c>
    </row>
    <row r="178" spans="1:12" x14ac:dyDescent="0.35">
      <c r="A178" s="18">
        <v>28513</v>
      </c>
      <c r="B178">
        <v>2</v>
      </c>
      <c r="C178" s="19">
        <v>5</v>
      </c>
      <c r="D178" t="s">
        <v>141</v>
      </c>
      <c r="E178" s="23">
        <v>67</v>
      </c>
      <c r="F178" s="19">
        <f t="shared" si="7"/>
        <v>1.524390243902439</v>
      </c>
      <c r="H178" s="19">
        <f>SUM(F176:F178)</f>
        <v>7.6219512195121952</v>
      </c>
      <c r="I178" s="19">
        <f>(I175+H178)</f>
        <v>1250.1200505729464</v>
      </c>
    </row>
    <row r="179" spans="1:12" x14ac:dyDescent="0.35">
      <c r="A179" s="18">
        <v>28513</v>
      </c>
      <c r="B179">
        <v>2</v>
      </c>
      <c r="C179" s="19">
        <v>39.25</v>
      </c>
      <c r="D179" t="s">
        <v>133</v>
      </c>
      <c r="E179" s="23">
        <v>68</v>
      </c>
      <c r="F179" s="19">
        <f t="shared" si="7"/>
        <v>11.966463414634147</v>
      </c>
      <c r="H179">
        <v>11.97</v>
      </c>
      <c r="I179" s="19">
        <f>(I178+H179)</f>
        <v>1262.0900505729464</v>
      </c>
    </row>
    <row r="180" spans="1:12" x14ac:dyDescent="0.35">
      <c r="A180" s="18">
        <v>28513</v>
      </c>
      <c r="B180">
        <v>2</v>
      </c>
      <c r="C180" s="19">
        <v>5</v>
      </c>
      <c r="D180" t="s">
        <v>141</v>
      </c>
      <c r="E180" s="23">
        <v>69</v>
      </c>
      <c r="F180" s="19">
        <f t="shared" si="7"/>
        <v>1.524390243902439</v>
      </c>
    </row>
    <row r="181" spans="1:12" x14ac:dyDescent="0.35">
      <c r="A181" s="18">
        <v>28513</v>
      </c>
      <c r="B181">
        <v>2</v>
      </c>
      <c r="C181" s="19">
        <v>5</v>
      </c>
      <c r="D181" t="s">
        <v>141</v>
      </c>
      <c r="E181" s="23">
        <v>69</v>
      </c>
      <c r="F181" s="19">
        <f t="shared" si="7"/>
        <v>1.524390243902439</v>
      </c>
    </row>
    <row r="182" spans="1:12" x14ac:dyDescent="0.35">
      <c r="A182" s="18">
        <v>28513</v>
      </c>
      <c r="B182">
        <v>2</v>
      </c>
      <c r="C182" s="19">
        <v>20</v>
      </c>
      <c r="D182" t="s">
        <v>141</v>
      </c>
      <c r="E182" s="23">
        <v>69</v>
      </c>
      <c r="F182" s="19">
        <f t="shared" si="7"/>
        <v>6.0975609756097562</v>
      </c>
      <c r="H182" s="19">
        <f>SUM(F180:F182)</f>
        <v>9.1463414634146343</v>
      </c>
      <c r="I182" s="19">
        <f>(I179+H182)</f>
        <v>1271.2363920363612</v>
      </c>
    </row>
    <row r="183" spans="1:12" x14ac:dyDescent="0.35">
      <c r="A183" s="18">
        <v>28513</v>
      </c>
      <c r="B183">
        <v>2</v>
      </c>
      <c r="C183" s="19">
        <v>48.75</v>
      </c>
      <c r="D183" t="s">
        <v>145</v>
      </c>
      <c r="E183" s="23">
        <v>70</v>
      </c>
      <c r="F183" s="19">
        <f t="shared" si="7"/>
        <v>14.862804878048781</v>
      </c>
    </row>
    <row r="184" spans="1:12" x14ac:dyDescent="0.35">
      <c r="A184" s="18">
        <v>28513</v>
      </c>
      <c r="B184">
        <v>2</v>
      </c>
      <c r="C184" s="19">
        <v>2.5</v>
      </c>
      <c r="D184" t="s">
        <v>150</v>
      </c>
      <c r="E184" s="23">
        <v>70</v>
      </c>
      <c r="F184" s="19">
        <f t="shared" si="7"/>
        <v>0.76219512195121952</v>
      </c>
      <c r="L184" t="s">
        <v>171</v>
      </c>
    </row>
    <row r="185" spans="1:12" x14ac:dyDescent="0.35">
      <c r="A185" s="18">
        <v>28513</v>
      </c>
      <c r="B185">
        <v>2</v>
      </c>
      <c r="C185" s="19">
        <v>30</v>
      </c>
      <c r="D185" t="s">
        <v>133</v>
      </c>
      <c r="E185" s="23">
        <v>70</v>
      </c>
      <c r="F185" s="19">
        <f t="shared" si="7"/>
        <v>9.1463414634146343</v>
      </c>
      <c r="H185" s="19">
        <f>SUM(F183:F185)</f>
        <v>24.771341463414636</v>
      </c>
      <c r="I185" s="19">
        <f>(I182+H185)</f>
        <v>1296.0077334997759</v>
      </c>
    </row>
    <row r="186" spans="1:12" x14ac:dyDescent="0.35">
      <c r="A186" s="18">
        <v>28513</v>
      </c>
      <c r="B186">
        <v>3</v>
      </c>
      <c r="C186" s="19">
        <v>15</v>
      </c>
      <c r="D186" t="s">
        <v>141</v>
      </c>
      <c r="E186" s="23">
        <v>71</v>
      </c>
      <c r="F186" s="19">
        <f t="shared" si="7"/>
        <v>4.5731707317073171</v>
      </c>
    </row>
    <row r="187" spans="1:12" x14ac:dyDescent="0.35">
      <c r="A187" s="18">
        <v>28513</v>
      </c>
      <c r="B187">
        <v>3</v>
      </c>
      <c r="C187" s="19">
        <v>15</v>
      </c>
      <c r="D187" t="s">
        <v>133</v>
      </c>
      <c r="E187" s="23">
        <v>71</v>
      </c>
      <c r="F187" s="19">
        <f t="shared" si="7"/>
        <v>4.5731707317073171</v>
      </c>
    </row>
    <row r="188" spans="1:12" x14ac:dyDescent="0.35">
      <c r="A188" s="18">
        <v>28513</v>
      </c>
      <c r="B188">
        <v>3</v>
      </c>
      <c r="C188" s="19">
        <v>15.5</v>
      </c>
      <c r="D188" t="s">
        <v>141</v>
      </c>
      <c r="E188" s="23">
        <v>71</v>
      </c>
      <c r="F188" s="19">
        <f t="shared" si="7"/>
        <v>4.725609756097561</v>
      </c>
      <c r="H188" s="19">
        <f>SUM(F186:F188)</f>
        <v>13.871951219512194</v>
      </c>
      <c r="I188" s="19">
        <f>(I185+H188)</f>
        <v>1309.879684719288</v>
      </c>
    </row>
    <row r="189" spans="1:12" x14ac:dyDescent="0.35">
      <c r="A189" s="18">
        <v>28513</v>
      </c>
      <c r="B189">
        <v>3</v>
      </c>
      <c r="C189" s="19">
        <v>36.659999999999997</v>
      </c>
      <c r="D189" t="s">
        <v>133</v>
      </c>
      <c r="E189" s="23">
        <v>72</v>
      </c>
      <c r="F189" s="19">
        <f t="shared" si="7"/>
        <v>11.176829268292682</v>
      </c>
      <c r="H189">
        <v>11.18</v>
      </c>
      <c r="I189" s="19">
        <f>(I188+H189)</f>
        <v>1321.059684719288</v>
      </c>
      <c r="L189" t="s">
        <v>172</v>
      </c>
    </row>
    <row r="190" spans="1:12" x14ac:dyDescent="0.35">
      <c r="A190" s="18">
        <v>28513</v>
      </c>
      <c r="B190">
        <v>3</v>
      </c>
      <c r="C190" s="19">
        <v>29.4</v>
      </c>
      <c r="D190" t="s">
        <v>141</v>
      </c>
      <c r="E190" s="23">
        <v>73</v>
      </c>
      <c r="F190" s="19">
        <f t="shared" si="7"/>
        <v>8.963414634146341</v>
      </c>
      <c r="H190">
        <v>8.9600000000000009</v>
      </c>
      <c r="I190" s="19">
        <f>(I189+H190)</f>
        <v>1330.0196847192881</v>
      </c>
    </row>
    <row r="191" spans="1:12" x14ac:dyDescent="0.35">
      <c r="A191" s="18">
        <v>28513</v>
      </c>
      <c r="B191">
        <v>3</v>
      </c>
      <c r="C191" s="19">
        <v>20</v>
      </c>
      <c r="D191" t="s">
        <v>133</v>
      </c>
      <c r="E191" s="23">
        <v>74</v>
      </c>
      <c r="F191" s="19">
        <f t="shared" si="7"/>
        <v>6.0975609756097562</v>
      </c>
    </row>
    <row r="192" spans="1:12" x14ac:dyDescent="0.35">
      <c r="A192" s="18">
        <v>28513</v>
      </c>
      <c r="B192">
        <v>3</v>
      </c>
      <c r="C192" s="19">
        <v>25</v>
      </c>
      <c r="D192" t="s">
        <v>145</v>
      </c>
      <c r="E192" s="23">
        <v>74</v>
      </c>
      <c r="F192" s="19">
        <f t="shared" si="7"/>
        <v>7.6219512195121952</v>
      </c>
      <c r="H192" s="19">
        <f>SUM(F191:F192)</f>
        <v>13.719512195121951</v>
      </c>
      <c r="I192" s="19">
        <f>(I190+H192)</f>
        <v>1343.7391969144101</v>
      </c>
    </row>
    <row r="193" spans="1:9" x14ac:dyDescent="0.35">
      <c r="A193" s="18">
        <v>28513</v>
      </c>
      <c r="B193">
        <v>3</v>
      </c>
      <c r="C193" s="19">
        <v>15</v>
      </c>
      <c r="D193" t="s">
        <v>152</v>
      </c>
      <c r="E193" s="23">
        <v>75</v>
      </c>
      <c r="F193" s="19">
        <f t="shared" si="7"/>
        <v>4.5731707317073171</v>
      </c>
      <c r="H193">
        <v>4.57</v>
      </c>
      <c r="I193" s="19">
        <f>(I192+H193)</f>
        <v>1348.30919691441</v>
      </c>
    </row>
    <row r="194" spans="1:9" x14ac:dyDescent="0.35">
      <c r="A194" s="18">
        <v>28513</v>
      </c>
      <c r="B194">
        <v>3</v>
      </c>
      <c r="C194" s="19">
        <v>35</v>
      </c>
      <c r="D194" t="s">
        <v>133</v>
      </c>
      <c r="E194" s="23">
        <v>76</v>
      </c>
      <c r="F194" s="19">
        <f t="shared" si="7"/>
        <v>10.670731707317074</v>
      </c>
      <c r="H194">
        <v>10.67</v>
      </c>
      <c r="I194" s="19">
        <f>(I193+H194)</f>
        <v>1358.9791969144101</v>
      </c>
    </row>
    <row r="195" spans="1:9" x14ac:dyDescent="0.35">
      <c r="A195" s="18">
        <v>28513</v>
      </c>
      <c r="B195">
        <v>3</v>
      </c>
      <c r="C195" s="19">
        <v>40</v>
      </c>
      <c r="D195" t="s">
        <v>141</v>
      </c>
      <c r="E195" s="23">
        <v>77</v>
      </c>
      <c r="F195" s="19">
        <f t="shared" si="7"/>
        <v>12.195121951219512</v>
      </c>
      <c r="H195">
        <v>12.2</v>
      </c>
      <c r="I195" s="19">
        <f>(I194+H195)</f>
        <v>1371.1791969144101</v>
      </c>
    </row>
    <row r="196" spans="1:9" x14ac:dyDescent="0.35">
      <c r="A196" s="18">
        <v>28513</v>
      </c>
      <c r="B196">
        <v>3</v>
      </c>
      <c r="C196" s="19">
        <v>20</v>
      </c>
      <c r="D196" t="s">
        <v>133</v>
      </c>
      <c r="E196" s="23">
        <v>78</v>
      </c>
      <c r="F196" s="19">
        <f t="shared" si="7"/>
        <v>6.0975609756097562</v>
      </c>
      <c r="H196">
        <v>6.1</v>
      </c>
      <c r="I196" s="19">
        <f>(I195+H196)</f>
        <v>1377.27919691441</v>
      </c>
    </row>
    <row r="197" spans="1:9" x14ac:dyDescent="0.35">
      <c r="A197" s="18">
        <v>28513</v>
      </c>
      <c r="B197">
        <v>3</v>
      </c>
      <c r="C197" s="19">
        <v>20</v>
      </c>
      <c r="D197" t="s">
        <v>141</v>
      </c>
      <c r="E197" s="23">
        <v>79</v>
      </c>
      <c r="F197" s="19">
        <f t="shared" si="7"/>
        <v>6.0975609756097562</v>
      </c>
    </row>
    <row r="198" spans="1:9" x14ac:dyDescent="0.35">
      <c r="A198" s="18">
        <v>28513</v>
      </c>
      <c r="B198">
        <v>3</v>
      </c>
      <c r="C198" s="19">
        <v>6</v>
      </c>
      <c r="D198" t="s">
        <v>141</v>
      </c>
      <c r="E198" s="23">
        <v>79</v>
      </c>
      <c r="F198" s="19">
        <f t="shared" si="7"/>
        <v>1.8292682926829269</v>
      </c>
    </row>
    <row r="199" spans="1:9" x14ac:dyDescent="0.35">
      <c r="A199" s="18">
        <v>28513</v>
      </c>
      <c r="B199">
        <v>3</v>
      </c>
      <c r="C199" s="19">
        <v>5</v>
      </c>
      <c r="D199" t="s">
        <v>141</v>
      </c>
      <c r="E199" s="23">
        <v>79</v>
      </c>
      <c r="F199" s="19">
        <f t="shared" si="7"/>
        <v>1.524390243902439</v>
      </c>
    </row>
    <row r="200" spans="1:9" x14ac:dyDescent="0.35">
      <c r="A200" s="18">
        <v>28513</v>
      </c>
      <c r="B200">
        <v>3</v>
      </c>
      <c r="C200" s="19">
        <v>5</v>
      </c>
      <c r="D200" t="s">
        <v>141</v>
      </c>
      <c r="E200" s="23">
        <v>79</v>
      </c>
      <c r="F200" s="19">
        <f t="shared" si="7"/>
        <v>1.524390243902439</v>
      </c>
    </row>
    <row r="201" spans="1:9" x14ac:dyDescent="0.35">
      <c r="A201" s="18">
        <v>28513</v>
      </c>
      <c r="B201">
        <v>3</v>
      </c>
      <c r="C201" s="19">
        <v>8.5</v>
      </c>
      <c r="D201" t="s">
        <v>141</v>
      </c>
      <c r="E201" s="23">
        <v>79</v>
      </c>
      <c r="F201" s="19">
        <f t="shared" si="7"/>
        <v>2.5914634146341466</v>
      </c>
    </row>
    <row r="202" spans="1:9" x14ac:dyDescent="0.35">
      <c r="A202" s="18">
        <v>28513</v>
      </c>
      <c r="B202">
        <v>3</v>
      </c>
      <c r="C202" s="19">
        <v>5.5</v>
      </c>
      <c r="D202" t="s">
        <v>141</v>
      </c>
      <c r="E202" s="23">
        <v>79</v>
      </c>
      <c r="F202" s="19">
        <f t="shared" si="7"/>
        <v>1.6768292682926831</v>
      </c>
    </row>
    <row r="203" spans="1:9" x14ac:dyDescent="0.35">
      <c r="A203" s="18">
        <v>28513</v>
      </c>
      <c r="B203">
        <v>3</v>
      </c>
      <c r="C203" s="19">
        <v>12.5</v>
      </c>
      <c r="D203" t="s">
        <v>141</v>
      </c>
      <c r="E203" s="23">
        <v>79</v>
      </c>
      <c r="F203" s="19">
        <f t="shared" si="7"/>
        <v>3.8109756097560976</v>
      </c>
    </row>
    <row r="204" spans="1:9" x14ac:dyDescent="0.35">
      <c r="A204" s="18">
        <v>28513</v>
      </c>
      <c r="B204">
        <v>3</v>
      </c>
      <c r="C204" s="19">
        <v>7.75</v>
      </c>
      <c r="D204" t="s">
        <v>133</v>
      </c>
      <c r="E204" s="23">
        <v>79</v>
      </c>
      <c r="F204" s="19">
        <f t="shared" si="7"/>
        <v>2.3628048780487805</v>
      </c>
    </row>
    <row r="205" spans="1:9" x14ac:dyDescent="0.35">
      <c r="A205" s="18">
        <v>28513</v>
      </c>
      <c r="B205">
        <v>3</v>
      </c>
      <c r="C205" s="19">
        <v>15</v>
      </c>
      <c r="D205" t="s">
        <v>141</v>
      </c>
      <c r="E205" s="23">
        <v>79</v>
      </c>
      <c r="F205" s="19">
        <f t="shared" si="7"/>
        <v>4.5731707317073171</v>
      </c>
      <c r="H205" s="19">
        <f>SUM(F197:F205)</f>
        <v>25.99085365853659</v>
      </c>
      <c r="I205" s="19">
        <f>(I196+H205)</f>
        <v>1403.2700505729465</v>
      </c>
    </row>
    <row r="206" spans="1:9" x14ac:dyDescent="0.35">
      <c r="A206" s="18">
        <v>28513</v>
      </c>
      <c r="B206">
        <v>4</v>
      </c>
      <c r="C206" s="19">
        <v>42.9</v>
      </c>
      <c r="D206" t="s">
        <v>152</v>
      </c>
      <c r="E206" s="23">
        <v>80</v>
      </c>
      <c r="F206" s="19">
        <f t="shared" si="7"/>
        <v>13.079268292682928</v>
      </c>
      <c r="H206" s="19">
        <v>13.08</v>
      </c>
      <c r="I206" s="19">
        <f>(I205+H206)</f>
        <v>1416.3500505729464</v>
      </c>
    </row>
    <row r="207" spans="1:9" x14ac:dyDescent="0.35">
      <c r="A207" s="18">
        <v>28513</v>
      </c>
      <c r="B207">
        <v>4</v>
      </c>
      <c r="C207" s="19">
        <v>43.25</v>
      </c>
      <c r="D207" t="s">
        <v>145</v>
      </c>
      <c r="E207" s="23">
        <v>81</v>
      </c>
      <c r="F207" s="19">
        <f t="shared" si="7"/>
        <v>13.185975609756099</v>
      </c>
      <c r="H207" s="19">
        <v>13.19</v>
      </c>
      <c r="I207" s="19">
        <f>(I206+H207)</f>
        <v>1429.5400505729465</v>
      </c>
    </row>
    <row r="208" spans="1:9" x14ac:dyDescent="0.35">
      <c r="A208" s="18">
        <v>28514</v>
      </c>
      <c r="B208">
        <v>1</v>
      </c>
      <c r="C208" s="19">
        <v>41.25</v>
      </c>
      <c r="D208" t="s">
        <v>133</v>
      </c>
      <c r="E208" s="23">
        <v>82</v>
      </c>
      <c r="F208" s="19">
        <f t="shared" si="7"/>
        <v>12.576219512195122</v>
      </c>
    </row>
    <row r="209" spans="1:12" x14ac:dyDescent="0.35">
      <c r="A209" s="18">
        <v>28514</v>
      </c>
      <c r="B209">
        <v>1</v>
      </c>
      <c r="C209" s="19">
        <v>3.25</v>
      </c>
      <c r="D209" t="s">
        <v>150</v>
      </c>
      <c r="E209" s="23">
        <v>82</v>
      </c>
      <c r="F209" s="19">
        <f t="shared" si="7"/>
        <v>0.99085365853658547</v>
      </c>
    </row>
    <row r="210" spans="1:12" x14ac:dyDescent="0.35">
      <c r="A210" s="18">
        <v>28514</v>
      </c>
      <c r="B210">
        <v>1</v>
      </c>
      <c r="C210" s="19">
        <v>10.17</v>
      </c>
      <c r="D210" t="s">
        <v>133</v>
      </c>
      <c r="E210" s="23">
        <v>82</v>
      </c>
      <c r="F210" s="19">
        <f t="shared" si="7"/>
        <v>3.100609756097561</v>
      </c>
      <c r="H210" s="19">
        <f>SUM(F208:F210)</f>
        <v>16.667682926829269</v>
      </c>
      <c r="I210" s="19">
        <f>(I207+H210)</f>
        <v>1446.2077334997757</v>
      </c>
    </row>
    <row r="211" spans="1:12" x14ac:dyDescent="0.35">
      <c r="A211" s="18">
        <v>28514</v>
      </c>
      <c r="B211">
        <v>1</v>
      </c>
      <c r="C211" s="19">
        <v>10</v>
      </c>
      <c r="D211" t="s">
        <v>173</v>
      </c>
      <c r="E211" s="23">
        <v>83</v>
      </c>
      <c r="F211" s="19">
        <f t="shared" si="7"/>
        <v>3.0487804878048781</v>
      </c>
      <c r="H211">
        <v>3.05</v>
      </c>
      <c r="I211" s="19">
        <f>I210+H211</f>
        <v>1449.2577334997757</v>
      </c>
      <c r="L211" t="s">
        <v>174</v>
      </c>
    </row>
    <row r="212" spans="1:12" x14ac:dyDescent="0.35">
      <c r="A212" s="18">
        <v>28514</v>
      </c>
      <c r="B212">
        <v>1</v>
      </c>
      <c r="C212" s="19">
        <v>11.92</v>
      </c>
      <c r="D212" t="s">
        <v>133</v>
      </c>
      <c r="E212" s="23">
        <v>84</v>
      </c>
      <c r="F212" s="19">
        <f t="shared" si="7"/>
        <v>3.6341463414634148</v>
      </c>
      <c r="H212">
        <v>3.63</v>
      </c>
      <c r="I212" s="19">
        <f>I211+H212</f>
        <v>1452.8877334997758</v>
      </c>
    </row>
    <row r="213" spans="1:12" x14ac:dyDescent="0.35">
      <c r="A213" s="18">
        <v>28514</v>
      </c>
      <c r="B213">
        <v>1</v>
      </c>
      <c r="C213" s="19">
        <v>5</v>
      </c>
      <c r="D213" t="s">
        <v>141</v>
      </c>
      <c r="E213" s="23">
        <v>85</v>
      </c>
      <c r="F213" s="19">
        <f t="shared" si="7"/>
        <v>1.524390243902439</v>
      </c>
      <c r="H213">
        <v>1.52</v>
      </c>
      <c r="I213" s="19">
        <f>I212+H213</f>
        <v>1454.4077334997758</v>
      </c>
    </row>
    <row r="214" spans="1:12" x14ac:dyDescent="0.35">
      <c r="A214" s="18">
        <v>28514</v>
      </c>
      <c r="B214">
        <v>1</v>
      </c>
      <c r="C214" s="19">
        <v>58</v>
      </c>
      <c r="D214" t="s">
        <v>133</v>
      </c>
      <c r="E214" s="23">
        <v>86</v>
      </c>
      <c r="F214" s="19">
        <f t="shared" si="7"/>
        <v>17.682926829268293</v>
      </c>
      <c r="L214" t="s">
        <v>175</v>
      </c>
    </row>
    <row r="215" spans="1:12" x14ac:dyDescent="0.35">
      <c r="A215" s="18">
        <v>28514</v>
      </c>
      <c r="B215">
        <v>1</v>
      </c>
      <c r="C215" s="19">
        <v>6.75</v>
      </c>
      <c r="D215" t="s">
        <v>133</v>
      </c>
      <c r="E215" s="23">
        <v>86</v>
      </c>
      <c r="F215" s="19">
        <f t="shared" si="7"/>
        <v>2.0579268292682928</v>
      </c>
      <c r="H215" s="19">
        <f>SUM(F214:F215)</f>
        <v>19.740853658536587</v>
      </c>
      <c r="I215" s="19">
        <f>(I213+H215)</f>
        <v>1474.1485871583122</v>
      </c>
    </row>
    <row r="216" spans="1:12" x14ac:dyDescent="0.35">
      <c r="A216" s="18">
        <v>28514</v>
      </c>
      <c r="B216">
        <v>1</v>
      </c>
      <c r="C216" s="19">
        <v>10</v>
      </c>
      <c r="D216" t="s">
        <v>152</v>
      </c>
      <c r="E216" s="23">
        <v>87</v>
      </c>
      <c r="F216" s="19">
        <f t="shared" si="7"/>
        <v>3.0487804878048781</v>
      </c>
      <c r="H216">
        <v>3.05</v>
      </c>
      <c r="I216" s="19">
        <f>(I215+H216)</f>
        <v>1477.1985871583122</v>
      </c>
    </row>
    <row r="217" spans="1:12" x14ac:dyDescent="0.35">
      <c r="A217" s="18">
        <v>28514</v>
      </c>
      <c r="B217">
        <v>1</v>
      </c>
      <c r="C217" s="19">
        <v>6</v>
      </c>
      <c r="D217" t="s">
        <v>141</v>
      </c>
      <c r="E217" s="23">
        <v>88</v>
      </c>
      <c r="F217" s="19">
        <f t="shared" si="7"/>
        <v>1.8292682926829269</v>
      </c>
    </row>
    <row r="218" spans="1:12" x14ac:dyDescent="0.35">
      <c r="A218" s="18">
        <v>28514</v>
      </c>
      <c r="B218">
        <v>1</v>
      </c>
      <c r="C218" s="19">
        <v>9</v>
      </c>
      <c r="D218" t="s">
        <v>141</v>
      </c>
      <c r="E218" s="23">
        <v>88</v>
      </c>
      <c r="F218" s="19">
        <f t="shared" si="7"/>
        <v>2.7439024390243905</v>
      </c>
    </row>
    <row r="219" spans="1:12" x14ac:dyDescent="0.35">
      <c r="A219" s="18">
        <v>28514</v>
      </c>
      <c r="B219">
        <v>1</v>
      </c>
      <c r="C219" s="19">
        <v>11</v>
      </c>
      <c r="D219" t="s">
        <v>176</v>
      </c>
      <c r="E219" s="23">
        <v>88</v>
      </c>
      <c r="F219" s="19">
        <f t="shared" si="7"/>
        <v>3.3536585365853662</v>
      </c>
    </row>
    <row r="220" spans="1:12" x14ac:dyDescent="0.35">
      <c r="A220" s="18">
        <v>28514</v>
      </c>
      <c r="B220">
        <v>1</v>
      </c>
      <c r="C220" s="19">
        <v>10</v>
      </c>
      <c r="D220" t="s">
        <v>141</v>
      </c>
      <c r="E220" s="23">
        <v>88</v>
      </c>
      <c r="F220" s="19">
        <f t="shared" si="7"/>
        <v>3.0487804878048781</v>
      </c>
    </row>
    <row r="221" spans="1:12" x14ac:dyDescent="0.35">
      <c r="A221" s="18">
        <v>28514</v>
      </c>
      <c r="B221">
        <v>1</v>
      </c>
      <c r="C221" s="19">
        <v>5</v>
      </c>
      <c r="D221" t="s">
        <v>177</v>
      </c>
      <c r="E221" s="23">
        <v>88</v>
      </c>
      <c r="F221" s="19">
        <f t="shared" si="7"/>
        <v>1.524390243902439</v>
      </c>
    </row>
    <row r="222" spans="1:12" x14ac:dyDescent="0.35">
      <c r="A222" s="18">
        <v>28514</v>
      </c>
      <c r="B222">
        <v>1</v>
      </c>
      <c r="C222" s="19">
        <v>3.25</v>
      </c>
      <c r="D222" t="s">
        <v>178</v>
      </c>
      <c r="E222" s="23">
        <v>88</v>
      </c>
      <c r="F222" s="19">
        <f t="shared" si="7"/>
        <v>0.99085365853658547</v>
      </c>
      <c r="H222" s="19">
        <f>SUM(F217:F222)</f>
        <v>13.490853658536585</v>
      </c>
      <c r="I222" s="19">
        <f>(I216+H222)</f>
        <v>1490.6894408168487</v>
      </c>
    </row>
    <row r="223" spans="1:12" x14ac:dyDescent="0.35">
      <c r="A223" s="18">
        <v>28514</v>
      </c>
      <c r="B223">
        <v>1</v>
      </c>
      <c r="C223" s="19">
        <v>19.66</v>
      </c>
      <c r="D223" t="s">
        <v>152</v>
      </c>
      <c r="E223" s="23">
        <v>89</v>
      </c>
      <c r="F223" s="19">
        <f t="shared" si="7"/>
        <v>5.9939024390243905</v>
      </c>
      <c r="H223">
        <v>5.99</v>
      </c>
      <c r="I223" s="19">
        <f>(I222+H223)</f>
        <v>1496.6794408168487</v>
      </c>
    </row>
    <row r="224" spans="1:12" x14ac:dyDescent="0.35">
      <c r="A224" s="18">
        <v>28514</v>
      </c>
      <c r="B224">
        <v>1</v>
      </c>
      <c r="C224" s="19">
        <v>10</v>
      </c>
      <c r="D224" t="s">
        <v>145</v>
      </c>
      <c r="E224" s="23">
        <v>90</v>
      </c>
      <c r="F224" s="19">
        <f t="shared" si="7"/>
        <v>3.0487804878048781</v>
      </c>
      <c r="H224" s="23">
        <v>3.05</v>
      </c>
      <c r="I224" s="19">
        <f>(I223+H224)</f>
        <v>1499.7294408168486</v>
      </c>
      <c r="L224" t="s">
        <v>179</v>
      </c>
    </row>
    <row r="225" spans="1:12" x14ac:dyDescent="0.35">
      <c r="A225" s="18">
        <v>28514</v>
      </c>
      <c r="B225">
        <v>1</v>
      </c>
      <c r="C225" s="19">
        <v>10</v>
      </c>
      <c r="D225" t="s">
        <v>178</v>
      </c>
      <c r="E225" s="23">
        <v>91</v>
      </c>
      <c r="F225" s="19">
        <f t="shared" si="7"/>
        <v>3.0487804878048781</v>
      </c>
    </row>
    <row r="226" spans="1:12" x14ac:dyDescent="0.35">
      <c r="A226" s="18">
        <v>28514</v>
      </c>
      <c r="B226">
        <v>1</v>
      </c>
      <c r="C226" s="19">
        <v>36</v>
      </c>
      <c r="D226" t="s">
        <v>141</v>
      </c>
      <c r="E226" s="23">
        <v>91</v>
      </c>
      <c r="F226" s="19">
        <f t="shared" si="7"/>
        <v>10.975609756097562</v>
      </c>
      <c r="H226" s="19"/>
    </row>
    <row r="227" spans="1:12" x14ac:dyDescent="0.35">
      <c r="A227" s="18">
        <v>28514</v>
      </c>
      <c r="B227">
        <v>1</v>
      </c>
      <c r="C227" s="19">
        <v>5</v>
      </c>
      <c r="D227" t="s">
        <v>133</v>
      </c>
      <c r="E227" s="23">
        <v>91</v>
      </c>
      <c r="F227" s="19">
        <f t="shared" si="7"/>
        <v>1.524390243902439</v>
      </c>
      <c r="L227" t="s">
        <v>180</v>
      </c>
    </row>
    <row r="228" spans="1:12" x14ac:dyDescent="0.35">
      <c r="A228" s="18">
        <v>28514</v>
      </c>
      <c r="B228">
        <v>2</v>
      </c>
      <c r="C228" s="19">
        <v>4.5</v>
      </c>
      <c r="D228" t="s">
        <v>178</v>
      </c>
      <c r="E228" s="23">
        <v>91</v>
      </c>
      <c r="F228" s="19">
        <f t="shared" si="7"/>
        <v>1.3719512195121952</v>
      </c>
    </row>
    <row r="229" spans="1:12" x14ac:dyDescent="0.35">
      <c r="A229" s="18">
        <v>28514</v>
      </c>
      <c r="B229">
        <v>2</v>
      </c>
      <c r="C229" s="19">
        <v>10.33</v>
      </c>
      <c r="D229" t="s">
        <v>181</v>
      </c>
      <c r="E229" s="23">
        <v>91</v>
      </c>
      <c r="F229" s="19">
        <f t="shared" si="7"/>
        <v>3.149390243902439</v>
      </c>
      <c r="L229" t="s">
        <v>174</v>
      </c>
    </row>
    <row r="230" spans="1:12" x14ac:dyDescent="0.35">
      <c r="A230" s="18">
        <v>28514</v>
      </c>
      <c r="B230">
        <v>2</v>
      </c>
      <c r="C230" s="19">
        <v>4.17</v>
      </c>
      <c r="D230" t="s">
        <v>133</v>
      </c>
      <c r="E230" s="23">
        <v>91</v>
      </c>
      <c r="F230" s="19">
        <f t="shared" si="7"/>
        <v>1.2713414634146343</v>
      </c>
    </row>
    <row r="231" spans="1:12" x14ac:dyDescent="0.35">
      <c r="A231" s="18">
        <v>28514</v>
      </c>
      <c r="B231">
        <v>2</v>
      </c>
      <c r="C231" s="19">
        <v>4</v>
      </c>
      <c r="D231" t="s">
        <v>176</v>
      </c>
      <c r="E231" s="23">
        <v>91</v>
      </c>
      <c r="F231" s="19">
        <f t="shared" ref="F231:F294" si="8">(C231/3.28)</f>
        <v>1.2195121951219512</v>
      </c>
    </row>
    <row r="232" spans="1:12" x14ac:dyDescent="0.35">
      <c r="A232" s="18">
        <v>28514</v>
      </c>
      <c r="B232">
        <v>2</v>
      </c>
      <c r="C232" s="19">
        <v>10</v>
      </c>
      <c r="D232" t="s">
        <v>178</v>
      </c>
      <c r="E232" s="23">
        <v>91</v>
      </c>
      <c r="F232" s="19">
        <f t="shared" si="8"/>
        <v>3.0487804878048781</v>
      </c>
    </row>
    <row r="233" spans="1:12" x14ac:dyDescent="0.35">
      <c r="A233" s="18">
        <v>28514</v>
      </c>
      <c r="B233">
        <v>2</v>
      </c>
      <c r="C233" s="19">
        <v>5</v>
      </c>
      <c r="D233" t="s">
        <v>182</v>
      </c>
      <c r="E233" s="23">
        <v>91</v>
      </c>
      <c r="F233" s="19">
        <f t="shared" si="8"/>
        <v>1.524390243902439</v>
      </c>
      <c r="H233" s="19">
        <f>SUM(F225:F233)</f>
        <v>27.134146341463413</v>
      </c>
      <c r="I233" s="19">
        <f>(I224+H233)</f>
        <v>1526.8635871583122</v>
      </c>
    </row>
    <row r="234" spans="1:12" x14ac:dyDescent="0.35">
      <c r="A234" s="18">
        <v>28514</v>
      </c>
      <c r="B234">
        <v>2</v>
      </c>
      <c r="C234" s="19">
        <v>115</v>
      </c>
      <c r="D234" t="s">
        <v>133</v>
      </c>
      <c r="E234" s="23">
        <v>92</v>
      </c>
      <c r="F234" s="19">
        <f t="shared" si="8"/>
        <v>35.060975609756099</v>
      </c>
    </row>
    <row r="235" spans="1:12" x14ac:dyDescent="0.35">
      <c r="A235" s="18">
        <v>28514</v>
      </c>
      <c r="B235">
        <v>2</v>
      </c>
      <c r="C235" s="19">
        <v>5</v>
      </c>
      <c r="D235" t="s">
        <v>150</v>
      </c>
      <c r="E235" s="23">
        <v>92</v>
      </c>
      <c r="F235" s="19">
        <f t="shared" si="8"/>
        <v>1.524390243902439</v>
      </c>
      <c r="H235" s="19">
        <f>SUM(F234:F235)</f>
        <v>36.585365853658537</v>
      </c>
      <c r="I235" s="19">
        <f>(I233+H235)</f>
        <v>1563.4489530119706</v>
      </c>
      <c r="J235" s="20" t="s">
        <v>183</v>
      </c>
      <c r="L235" t="s">
        <v>184</v>
      </c>
    </row>
    <row r="236" spans="1:12" x14ac:dyDescent="0.35">
      <c r="A236" s="18">
        <v>28514</v>
      </c>
      <c r="B236">
        <v>2</v>
      </c>
      <c r="C236" s="19">
        <v>4</v>
      </c>
      <c r="D236" t="s">
        <v>182</v>
      </c>
      <c r="E236" s="23">
        <v>93</v>
      </c>
      <c r="F236" s="19">
        <f t="shared" si="8"/>
        <v>1.2195121951219512</v>
      </c>
    </row>
    <row r="237" spans="1:12" x14ac:dyDescent="0.35">
      <c r="A237" s="18">
        <v>28514</v>
      </c>
      <c r="B237">
        <v>2</v>
      </c>
      <c r="C237" s="19">
        <v>6.66</v>
      </c>
      <c r="D237" t="s">
        <v>178</v>
      </c>
      <c r="E237" s="23">
        <v>93</v>
      </c>
      <c r="F237" s="19">
        <f t="shared" si="8"/>
        <v>2.030487804878049</v>
      </c>
    </row>
    <row r="238" spans="1:12" x14ac:dyDescent="0.35">
      <c r="A238" s="18">
        <v>28514</v>
      </c>
      <c r="B238">
        <v>2</v>
      </c>
      <c r="C238" s="19">
        <v>3.25</v>
      </c>
      <c r="D238" t="s">
        <v>178</v>
      </c>
      <c r="E238" s="23">
        <v>93</v>
      </c>
      <c r="F238" s="19">
        <f t="shared" si="8"/>
        <v>0.99085365853658547</v>
      </c>
    </row>
    <row r="239" spans="1:12" x14ac:dyDescent="0.35">
      <c r="A239" s="18">
        <v>28514</v>
      </c>
      <c r="B239">
        <v>2</v>
      </c>
      <c r="C239" s="19">
        <v>20</v>
      </c>
      <c r="D239" t="s">
        <v>178</v>
      </c>
      <c r="E239" s="23">
        <v>93</v>
      </c>
      <c r="F239" s="19">
        <f t="shared" si="8"/>
        <v>6.0975609756097562</v>
      </c>
      <c r="H239" s="19">
        <f>SUM(F236:F239)</f>
        <v>10.338414634146343</v>
      </c>
      <c r="I239" s="19">
        <f>(I235+H239)</f>
        <v>1573.787367646117</v>
      </c>
      <c r="L239" s="19" t="s">
        <v>185</v>
      </c>
    </row>
    <row r="240" spans="1:12" x14ac:dyDescent="0.35">
      <c r="A240" s="18">
        <v>28514</v>
      </c>
      <c r="B240">
        <v>2</v>
      </c>
      <c r="C240" s="19">
        <v>20</v>
      </c>
      <c r="D240" t="s">
        <v>152</v>
      </c>
      <c r="E240" s="23">
        <v>94</v>
      </c>
      <c r="F240" s="19">
        <f t="shared" si="8"/>
        <v>6.0975609756097562</v>
      </c>
      <c r="H240">
        <v>6.1</v>
      </c>
      <c r="I240" s="19">
        <f>(I239+H240)</f>
        <v>1579.8873676461169</v>
      </c>
      <c r="J240" s="20" t="s">
        <v>186</v>
      </c>
    </row>
    <row r="241" spans="1:12" x14ac:dyDescent="0.35">
      <c r="A241" s="18">
        <v>28514</v>
      </c>
      <c r="B241">
        <v>2</v>
      </c>
      <c r="C241" s="19">
        <v>20</v>
      </c>
      <c r="D241" t="s">
        <v>141</v>
      </c>
      <c r="E241" s="23">
        <v>95</v>
      </c>
      <c r="F241" s="19">
        <f t="shared" si="8"/>
        <v>6.0975609756097562</v>
      </c>
    </row>
    <row r="242" spans="1:12" x14ac:dyDescent="0.35">
      <c r="A242" s="18">
        <v>28514</v>
      </c>
      <c r="B242">
        <v>2</v>
      </c>
      <c r="C242" s="19">
        <v>2.5</v>
      </c>
      <c r="D242" t="s">
        <v>176</v>
      </c>
      <c r="E242" s="23">
        <v>95</v>
      </c>
      <c r="F242" s="19">
        <f t="shared" si="8"/>
        <v>0.76219512195121952</v>
      </c>
      <c r="H242" s="19">
        <f>SUM(F241:F242)</f>
        <v>6.8597560975609753</v>
      </c>
      <c r="I242" s="19">
        <f>(I240+H242)</f>
        <v>1586.7471237436778</v>
      </c>
    </row>
    <row r="243" spans="1:12" x14ac:dyDescent="0.35">
      <c r="A243" s="18">
        <v>28514</v>
      </c>
      <c r="B243">
        <v>2</v>
      </c>
      <c r="C243" s="19">
        <v>61</v>
      </c>
      <c r="D243" t="s">
        <v>133</v>
      </c>
      <c r="E243" s="23">
        <v>96</v>
      </c>
      <c r="F243" s="19">
        <f t="shared" si="8"/>
        <v>18.597560975609756</v>
      </c>
      <c r="H243">
        <v>18.600000000000001</v>
      </c>
      <c r="I243" s="19">
        <f>(I242+H243)</f>
        <v>1605.3471237436777</v>
      </c>
    </row>
    <row r="244" spans="1:12" x14ac:dyDescent="0.35">
      <c r="A244" s="18">
        <v>28514</v>
      </c>
      <c r="B244">
        <v>2</v>
      </c>
      <c r="C244" s="19">
        <v>45</v>
      </c>
      <c r="D244" t="s">
        <v>152</v>
      </c>
      <c r="E244" s="23">
        <v>97</v>
      </c>
      <c r="F244" s="19">
        <f t="shared" si="8"/>
        <v>13.719512195121952</v>
      </c>
      <c r="H244">
        <v>13.72</v>
      </c>
      <c r="I244" s="19">
        <f>(I243+H244)</f>
        <v>1619.0671237436777</v>
      </c>
    </row>
    <row r="245" spans="1:12" x14ac:dyDescent="0.35">
      <c r="A245" s="18">
        <v>28514</v>
      </c>
      <c r="B245">
        <v>2</v>
      </c>
      <c r="C245" s="19">
        <v>20</v>
      </c>
      <c r="D245" t="s">
        <v>173</v>
      </c>
      <c r="E245" s="23">
        <v>98</v>
      </c>
      <c r="F245" s="19">
        <f t="shared" si="8"/>
        <v>6.0975609756097562</v>
      </c>
      <c r="H245">
        <v>6.1</v>
      </c>
      <c r="I245" s="19">
        <f>(I244+H245)</f>
        <v>1625.1671237436776</v>
      </c>
      <c r="L245" t="s">
        <v>324</v>
      </c>
    </row>
    <row r="246" spans="1:12" x14ac:dyDescent="0.35">
      <c r="A246" s="18">
        <v>28514</v>
      </c>
      <c r="B246">
        <v>2</v>
      </c>
      <c r="C246" s="19">
        <v>52</v>
      </c>
      <c r="D246" t="s">
        <v>145</v>
      </c>
      <c r="E246" s="23">
        <v>99</v>
      </c>
      <c r="F246" s="19">
        <f t="shared" si="8"/>
        <v>15.853658536585368</v>
      </c>
      <c r="H246">
        <v>15.85</v>
      </c>
      <c r="I246" s="19">
        <f>(I245+H246)</f>
        <v>1641.0171237436775</v>
      </c>
    </row>
    <row r="247" spans="1:12" x14ac:dyDescent="0.35">
      <c r="A247" s="18">
        <v>28514</v>
      </c>
      <c r="B247">
        <v>3</v>
      </c>
      <c r="C247" s="19">
        <v>7</v>
      </c>
      <c r="D247" t="s">
        <v>141</v>
      </c>
      <c r="E247" s="23">
        <v>100</v>
      </c>
      <c r="F247" s="19">
        <f t="shared" si="8"/>
        <v>2.1341463414634148</v>
      </c>
    </row>
    <row r="248" spans="1:12" x14ac:dyDescent="0.35">
      <c r="A248" s="18">
        <v>28514</v>
      </c>
      <c r="B248">
        <v>3</v>
      </c>
      <c r="C248" s="19">
        <v>39.1</v>
      </c>
      <c r="D248" t="s">
        <v>141</v>
      </c>
      <c r="E248" s="23">
        <v>100</v>
      </c>
      <c r="F248" s="19">
        <f t="shared" si="8"/>
        <v>11.920731707317074</v>
      </c>
      <c r="H248" s="19">
        <f>SUM(F247:F248)</f>
        <v>14.054878048780489</v>
      </c>
      <c r="I248" s="19">
        <f>(I246+H248)</f>
        <v>1655.072001792458</v>
      </c>
    </row>
    <row r="249" spans="1:12" x14ac:dyDescent="0.35">
      <c r="A249" s="18">
        <v>28514</v>
      </c>
      <c r="B249">
        <v>3</v>
      </c>
      <c r="C249" s="19">
        <v>5</v>
      </c>
      <c r="D249" t="s">
        <v>133</v>
      </c>
      <c r="E249" s="23">
        <v>100</v>
      </c>
      <c r="F249" s="19">
        <f t="shared" si="8"/>
        <v>1.524390243902439</v>
      </c>
      <c r="I249" s="19">
        <f>(I248+F249)</f>
        <v>1656.5963920363604</v>
      </c>
      <c r="L249" t="s">
        <v>187</v>
      </c>
    </row>
    <row r="250" spans="1:12" x14ac:dyDescent="0.35">
      <c r="A250" s="18">
        <v>28514</v>
      </c>
      <c r="B250">
        <v>3</v>
      </c>
      <c r="C250" s="19">
        <v>20.25</v>
      </c>
      <c r="D250" t="s">
        <v>173</v>
      </c>
      <c r="E250" s="23">
        <v>100</v>
      </c>
      <c r="F250" s="19">
        <f t="shared" si="8"/>
        <v>6.1737804878048781</v>
      </c>
      <c r="I250" s="19">
        <f>(I249+F250)</f>
        <v>1662.7701725241652</v>
      </c>
    </row>
    <row r="251" spans="1:12" x14ac:dyDescent="0.35">
      <c r="A251" s="18">
        <v>28514</v>
      </c>
      <c r="B251">
        <v>3</v>
      </c>
      <c r="C251" s="19">
        <v>8.5</v>
      </c>
      <c r="D251" t="s">
        <v>133</v>
      </c>
      <c r="E251" s="23">
        <v>100</v>
      </c>
      <c r="F251" s="19">
        <f t="shared" si="8"/>
        <v>2.5914634146341466</v>
      </c>
      <c r="I251" s="19">
        <f>(I250+F251)</f>
        <v>1665.3616359387993</v>
      </c>
      <c r="L251" t="s">
        <v>188</v>
      </c>
    </row>
    <row r="252" spans="1:12" x14ac:dyDescent="0.35">
      <c r="A252" s="18">
        <v>28514</v>
      </c>
      <c r="B252">
        <v>3</v>
      </c>
      <c r="C252" s="19">
        <v>9.4</v>
      </c>
      <c r="D252" t="s">
        <v>173</v>
      </c>
      <c r="E252" s="23">
        <v>100</v>
      </c>
      <c r="F252" s="19">
        <f t="shared" si="8"/>
        <v>2.8658536585365857</v>
      </c>
      <c r="H252" s="19">
        <f>SUM(F247:F252)</f>
        <v>27.210365853658544</v>
      </c>
      <c r="I252" s="19">
        <f>(I246+H252)</f>
        <v>1668.227489597336</v>
      </c>
      <c r="J252" s="19"/>
    </row>
    <row r="253" spans="1:12" x14ac:dyDescent="0.35">
      <c r="A253" s="18">
        <v>28514</v>
      </c>
      <c r="B253">
        <v>3</v>
      </c>
      <c r="C253" s="19">
        <v>93</v>
      </c>
      <c r="D253" t="s">
        <v>133</v>
      </c>
      <c r="E253" s="23">
        <v>101</v>
      </c>
      <c r="F253" s="19">
        <f t="shared" si="8"/>
        <v>28.353658536585368</v>
      </c>
      <c r="H253">
        <v>28.35</v>
      </c>
      <c r="I253" s="19">
        <f>(I252+H253)</f>
        <v>1696.5774895973359</v>
      </c>
      <c r="L253" t="s">
        <v>189</v>
      </c>
    </row>
    <row r="254" spans="1:12" x14ac:dyDescent="0.35">
      <c r="A254" s="18">
        <v>28514</v>
      </c>
      <c r="B254">
        <v>3</v>
      </c>
      <c r="C254" s="19">
        <v>30</v>
      </c>
      <c r="D254" t="s">
        <v>141</v>
      </c>
      <c r="E254" s="23">
        <v>102</v>
      </c>
      <c r="F254" s="19">
        <f t="shared" si="8"/>
        <v>9.1463414634146343</v>
      </c>
    </row>
    <row r="255" spans="1:12" x14ac:dyDescent="0.35">
      <c r="A255" s="18">
        <v>28514</v>
      </c>
      <c r="B255">
        <v>3</v>
      </c>
      <c r="C255" s="19">
        <v>5</v>
      </c>
      <c r="D255" t="s">
        <v>133</v>
      </c>
      <c r="E255" s="23">
        <v>102</v>
      </c>
      <c r="F255" s="19">
        <f t="shared" si="8"/>
        <v>1.524390243902439</v>
      </c>
    </row>
    <row r="256" spans="1:12" x14ac:dyDescent="0.35">
      <c r="A256" s="18">
        <v>28514</v>
      </c>
      <c r="B256">
        <v>3</v>
      </c>
      <c r="C256" s="19">
        <v>5</v>
      </c>
      <c r="D256" t="s">
        <v>176</v>
      </c>
      <c r="E256" s="23">
        <v>102</v>
      </c>
      <c r="F256" s="19">
        <f t="shared" si="8"/>
        <v>1.524390243902439</v>
      </c>
    </row>
    <row r="257" spans="1:12" x14ac:dyDescent="0.35">
      <c r="A257" s="18">
        <v>28514</v>
      </c>
      <c r="B257">
        <v>3</v>
      </c>
      <c r="C257" s="19">
        <v>5</v>
      </c>
      <c r="D257" t="s">
        <v>133</v>
      </c>
      <c r="E257" s="23">
        <v>102</v>
      </c>
      <c r="F257" s="19">
        <f t="shared" si="8"/>
        <v>1.524390243902439</v>
      </c>
      <c r="H257" s="19">
        <f>SUM(F254:F257)</f>
        <v>13.719512195121951</v>
      </c>
      <c r="I257" s="19">
        <f>(I253+H257)</f>
        <v>1710.2970017924579</v>
      </c>
      <c r="J257" s="20" t="s">
        <v>190</v>
      </c>
      <c r="L257" t="s">
        <v>191</v>
      </c>
    </row>
    <row r="258" spans="1:12" x14ac:dyDescent="0.35">
      <c r="A258" s="18">
        <v>28514</v>
      </c>
      <c r="B258">
        <v>3</v>
      </c>
      <c r="C258" s="19">
        <v>21</v>
      </c>
      <c r="D258" t="s">
        <v>141</v>
      </c>
      <c r="E258" s="23">
        <v>102</v>
      </c>
      <c r="F258" s="19">
        <f t="shared" si="8"/>
        <v>6.4024390243902447</v>
      </c>
      <c r="H258" s="19"/>
      <c r="L258" s="19"/>
    </row>
    <row r="259" spans="1:12" x14ac:dyDescent="0.35">
      <c r="A259" s="18">
        <v>28519</v>
      </c>
      <c r="B259">
        <v>1</v>
      </c>
      <c r="C259" s="19">
        <v>5</v>
      </c>
      <c r="D259" t="s">
        <v>141</v>
      </c>
      <c r="E259" s="23">
        <v>102</v>
      </c>
      <c r="F259" s="19">
        <f t="shared" si="8"/>
        <v>1.524390243902439</v>
      </c>
    </row>
    <row r="260" spans="1:12" x14ac:dyDescent="0.35">
      <c r="A260" s="18">
        <v>28519</v>
      </c>
      <c r="B260">
        <v>1</v>
      </c>
      <c r="C260" s="19">
        <v>14.5</v>
      </c>
      <c r="D260" t="s">
        <v>173</v>
      </c>
      <c r="E260" s="23">
        <v>102</v>
      </c>
      <c r="F260" s="19">
        <f t="shared" si="8"/>
        <v>4.4207317073170733</v>
      </c>
      <c r="L260" t="s">
        <v>174</v>
      </c>
    </row>
    <row r="261" spans="1:12" x14ac:dyDescent="0.35">
      <c r="A261" s="18">
        <v>28519</v>
      </c>
      <c r="B261">
        <v>1</v>
      </c>
      <c r="C261" s="19">
        <v>4.66</v>
      </c>
      <c r="D261" t="s">
        <v>182</v>
      </c>
      <c r="E261" s="23">
        <v>102</v>
      </c>
      <c r="F261" s="19">
        <f t="shared" si="8"/>
        <v>1.4207317073170733</v>
      </c>
    </row>
    <row r="262" spans="1:12" x14ac:dyDescent="0.35">
      <c r="A262" s="18">
        <v>28519</v>
      </c>
      <c r="B262">
        <v>1</v>
      </c>
      <c r="C262" s="19">
        <v>38.6</v>
      </c>
      <c r="D262" t="s">
        <v>141</v>
      </c>
      <c r="E262" s="23">
        <v>102</v>
      </c>
      <c r="F262" s="19">
        <f t="shared" si="8"/>
        <v>11.76829268292683</v>
      </c>
      <c r="H262" s="19">
        <f>SUM(F254:F262)</f>
        <v>39.256097560975611</v>
      </c>
      <c r="I262" s="19">
        <f>(I253+H262)</f>
        <v>1735.8335871583115</v>
      </c>
    </row>
    <row r="263" spans="1:12" x14ac:dyDescent="0.35">
      <c r="A263" s="18">
        <v>28519</v>
      </c>
      <c r="B263">
        <v>1</v>
      </c>
      <c r="C263" s="19">
        <v>15</v>
      </c>
      <c r="D263" t="s">
        <v>133</v>
      </c>
      <c r="E263" s="23">
        <v>103</v>
      </c>
      <c r="F263" s="19">
        <f t="shared" si="8"/>
        <v>4.5731707317073171</v>
      </c>
      <c r="H263">
        <v>4.57</v>
      </c>
      <c r="I263" s="19">
        <f>(I262+H263)</f>
        <v>1740.4035871583114</v>
      </c>
      <c r="L263" s="19"/>
    </row>
    <row r="264" spans="1:12" x14ac:dyDescent="0.35">
      <c r="A264" s="18">
        <v>28519</v>
      </c>
      <c r="B264">
        <v>1</v>
      </c>
      <c r="C264" s="19">
        <v>20</v>
      </c>
      <c r="D264" t="s">
        <v>141</v>
      </c>
      <c r="E264" s="23">
        <v>104</v>
      </c>
      <c r="F264" s="19">
        <f t="shared" si="8"/>
        <v>6.0975609756097562</v>
      </c>
      <c r="H264">
        <v>6.1</v>
      </c>
      <c r="I264" s="19">
        <f>(I263+H264)</f>
        <v>1746.5035871583113</v>
      </c>
    </row>
    <row r="265" spans="1:12" x14ac:dyDescent="0.35">
      <c r="A265" s="18">
        <v>28519</v>
      </c>
      <c r="B265">
        <v>1</v>
      </c>
      <c r="C265" s="19">
        <v>2</v>
      </c>
      <c r="D265" t="s">
        <v>150</v>
      </c>
      <c r="E265" s="23">
        <v>105</v>
      </c>
      <c r="F265" s="19">
        <f t="shared" si="8"/>
        <v>0.6097560975609756</v>
      </c>
    </row>
    <row r="266" spans="1:12" x14ac:dyDescent="0.35">
      <c r="A266" s="18">
        <v>28519</v>
      </c>
      <c r="B266">
        <v>1</v>
      </c>
      <c r="C266" s="19">
        <v>115</v>
      </c>
      <c r="D266" t="s">
        <v>133</v>
      </c>
      <c r="E266" s="23">
        <v>105</v>
      </c>
      <c r="F266" s="19">
        <f t="shared" si="8"/>
        <v>35.060975609756099</v>
      </c>
      <c r="H266" s="19">
        <f>SUM(F265:F266)</f>
        <v>35.670731707317074</v>
      </c>
      <c r="I266" s="19">
        <f>(I264+H266)</f>
        <v>1782.1743188656285</v>
      </c>
      <c r="L266" t="s">
        <v>192</v>
      </c>
    </row>
    <row r="267" spans="1:12" x14ac:dyDescent="0.35">
      <c r="A267" s="18">
        <v>28519</v>
      </c>
      <c r="B267">
        <v>1</v>
      </c>
      <c r="C267" s="19">
        <v>15</v>
      </c>
      <c r="D267" t="s">
        <v>173</v>
      </c>
      <c r="E267" s="23">
        <v>106</v>
      </c>
      <c r="F267" s="19">
        <f t="shared" si="8"/>
        <v>4.5731707317073171</v>
      </c>
    </row>
    <row r="268" spans="1:12" x14ac:dyDescent="0.35">
      <c r="A268" s="18">
        <v>28519</v>
      </c>
      <c r="B268">
        <v>1</v>
      </c>
      <c r="C268" s="19">
        <v>17.5</v>
      </c>
      <c r="D268" t="s">
        <v>176</v>
      </c>
      <c r="E268" s="23">
        <v>106</v>
      </c>
      <c r="F268" s="19">
        <f t="shared" si="8"/>
        <v>5.3353658536585371</v>
      </c>
      <c r="H268" s="19">
        <f>SUM(F267:F268)</f>
        <v>9.9085365853658551</v>
      </c>
      <c r="I268" s="19">
        <f>(I266+H268)</f>
        <v>1792.0828554509944</v>
      </c>
    </row>
    <row r="269" spans="1:12" x14ac:dyDescent="0.35">
      <c r="A269" s="18">
        <v>28519</v>
      </c>
      <c r="B269">
        <v>1</v>
      </c>
      <c r="C269" s="19">
        <v>8.8000000000000007</v>
      </c>
      <c r="D269" t="s">
        <v>133</v>
      </c>
      <c r="E269" s="23">
        <v>107</v>
      </c>
      <c r="F269" s="19">
        <f t="shared" si="8"/>
        <v>2.6829268292682928</v>
      </c>
      <c r="H269">
        <v>2.68</v>
      </c>
      <c r="I269" s="19">
        <f>(I268+H269)</f>
        <v>1794.7628554509945</v>
      </c>
      <c r="L269" t="s">
        <v>193</v>
      </c>
    </row>
    <row r="270" spans="1:12" x14ac:dyDescent="0.35">
      <c r="A270" s="18">
        <v>28519</v>
      </c>
      <c r="B270">
        <v>1</v>
      </c>
      <c r="C270" s="19">
        <v>15</v>
      </c>
      <c r="D270" t="s">
        <v>176</v>
      </c>
      <c r="E270" s="23">
        <v>108</v>
      </c>
      <c r="F270" s="19">
        <f t="shared" si="8"/>
        <v>4.5731707317073171</v>
      </c>
      <c r="L270" s="19"/>
    </row>
    <row r="271" spans="1:12" s="23" customFormat="1" x14ac:dyDescent="0.35">
      <c r="A271" s="24">
        <v>28519</v>
      </c>
      <c r="B271" s="23">
        <v>1</v>
      </c>
      <c r="C271" s="25">
        <v>24.6</v>
      </c>
      <c r="D271" s="23" t="s">
        <v>176</v>
      </c>
      <c r="E271" s="23">
        <v>108</v>
      </c>
      <c r="F271" s="25">
        <f t="shared" si="8"/>
        <v>7.5000000000000009</v>
      </c>
      <c r="G271" s="25"/>
      <c r="H271" s="25">
        <f>SUM(F270:F271)</f>
        <v>12.073170731707318</v>
      </c>
      <c r="I271" s="25">
        <f>(I269+H271)</f>
        <v>1806.8360261827017</v>
      </c>
      <c r="J271" s="26" t="s">
        <v>194</v>
      </c>
      <c r="K271" s="27"/>
      <c r="L271" s="25" t="s">
        <v>195</v>
      </c>
    </row>
    <row r="272" spans="1:12" x14ac:dyDescent="0.35">
      <c r="A272" s="18">
        <v>28519</v>
      </c>
      <c r="B272">
        <v>1</v>
      </c>
      <c r="C272" s="19">
        <v>13.5</v>
      </c>
      <c r="D272" t="s">
        <v>178</v>
      </c>
      <c r="E272" s="23">
        <v>108</v>
      </c>
      <c r="F272" s="19">
        <f t="shared" si="8"/>
        <v>4.1158536585365857</v>
      </c>
    </row>
    <row r="273" spans="1:12" x14ac:dyDescent="0.35">
      <c r="A273" s="18">
        <v>28519</v>
      </c>
      <c r="B273">
        <v>1</v>
      </c>
      <c r="C273" s="19">
        <v>35</v>
      </c>
      <c r="D273" t="s">
        <v>141</v>
      </c>
      <c r="E273" s="23">
        <v>108</v>
      </c>
      <c r="F273" s="19">
        <f t="shared" si="8"/>
        <v>10.670731707317074</v>
      </c>
      <c r="L273" s="19" t="s">
        <v>196</v>
      </c>
    </row>
    <row r="274" spans="1:12" x14ac:dyDescent="0.35">
      <c r="A274" s="18">
        <v>28519</v>
      </c>
      <c r="B274">
        <v>2</v>
      </c>
      <c r="C274" s="19">
        <v>45.66</v>
      </c>
      <c r="D274" t="s">
        <v>141</v>
      </c>
      <c r="E274" s="23">
        <v>108</v>
      </c>
      <c r="F274" s="19">
        <f t="shared" si="8"/>
        <v>13.920731707317072</v>
      </c>
      <c r="H274" s="19">
        <f>SUM(F270:F274)</f>
        <v>40.780487804878049</v>
      </c>
      <c r="I274" s="19">
        <f>(I269+H274)</f>
        <v>1835.5433432558725</v>
      </c>
      <c r="J274" s="20" t="s">
        <v>150</v>
      </c>
      <c r="L274" s="19"/>
    </row>
    <row r="275" spans="1:12" x14ac:dyDescent="0.35">
      <c r="A275" s="18">
        <v>28520</v>
      </c>
      <c r="B275">
        <v>1</v>
      </c>
      <c r="C275" s="19">
        <v>18</v>
      </c>
      <c r="D275" t="s">
        <v>141</v>
      </c>
      <c r="E275" s="23">
        <v>109</v>
      </c>
      <c r="F275" s="19">
        <f t="shared" si="8"/>
        <v>5.4878048780487809</v>
      </c>
      <c r="I275" s="19">
        <f>(I274+F275)</f>
        <v>1841.0311481339213</v>
      </c>
      <c r="J275" s="20" t="s">
        <v>197</v>
      </c>
      <c r="L275" s="19"/>
    </row>
    <row r="276" spans="1:12" x14ac:dyDescent="0.35">
      <c r="A276" s="18">
        <v>28520</v>
      </c>
      <c r="B276">
        <v>1</v>
      </c>
      <c r="C276" s="19">
        <v>45</v>
      </c>
      <c r="D276" t="s">
        <v>133</v>
      </c>
      <c r="E276" s="23">
        <v>111</v>
      </c>
      <c r="F276" s="19">
        <f t="shared" si="8"/>
        <v>13.719512195121952</v>
      </c>
      <c r="I276" s="19">
        <f>(I275+F276)</f>
        <v>1854.7506603290433</v>
      </c>
      <c r="L276" t="s">
        <v>198</v>
      </c>
    </row>
    <row r="277" spans="1:12" x14ac:dyDescent="0.35">
      <c r="A277" s="18">
        <v>28520</v>
      </c>
      <c r="B277">
        <v>1</v>
      </c>
      <c r="C277" s="19">
        <v>27.2</v>
      </c>
      <c r="D277" t="s">
        <v>141</v>
      </c>
      <c r="E277" s="23">
        <v>112</v>
      </c>
      <c r="F277" s="19">
        <f t="shared" si="8"/>
        <v>8.2926829268292686</v>
      </c>
      <c r="J277" s="20" t="s">
        <v>199</v>
      </c>
    </row>
    <row r="278" spans="1:12" x14ac:dyDescent="0.35">
      <c r="A278" s="18">
        <v>28520</v>
      </c>
      <c r="B278">
        <v>1</v>
      </c>
      <c r="C278" s="19">
        <v>17.5</v>
      </c>
      <c r="D278" t="s">
        <v>141</v>
      </c>
      <c r="E278" s="23">
        <v>112</v>
      </c>
      <c r="F278" s="19">
        <f t="shared" si="8"/>
        <v>5.3353658536585371</v>
      </c>
    </row>
    <row r="279" spans="1:12" x14ac:dyDescent="0.35">
      <c r="A279" s="18">
        <v>28520</v>
      </c>
      <c r="B279">
        <v>2</v>
      </c>
      <c r="C279" s="19">
        <v>13.7</v>
      </c>
      <c r="D279" t="s">
        <v>141</v>
      </c>
      <c r="E279" s="23">
        <v>112</v>
      </c>
      <c r="F279" s="19">
        <f t="shared" si="8"/>
        <v>4.1768292682926829</v>
      </c>
      <c r="H279" s="19">
        <f>SUM(F277:F279)</f>
        <v>17.804878048780488</v>
      </c>
      <c r="I279" s="19">
        <f>(I276+H279)</f>
        <v>1872.5555383778237</v>
      </c>
      <c r="L279" t="s">
        <v>200</v>
      </c>
    </row>
    <row r="280" spans="1:12" x14ac:dyDescent="0.35">
      <c r="A280" s="18">
        <v>28521</v>
      </c>
      <c r="B280">
        <v>1</v>
      </c>
      <c r="C280" s="19">
        <v>35</v>
      </c>
      <c r="D280" t="s">
        <v>133</v>
      </c>
      <c r="E280" s="23">
        <v>113</v>
      </c>
      <c r="F280" s="19">
        <f t="shared" si="8"/>
        <v>10.670731707317074</v>
      </c>
      <c r="H280">
        <v>10.67</v>
      </c>
      <c r="I280" s="19">
        <f>(I279+H280)</f>
        <v>1883.2255383778238</v>
      </c>
      <c r="L280" t="s">
        <v>172</v>
      </c>
    </row>
    <row r="281" spans="1:12" x14ac:dyDescent="0.35">
      <c r="A281" s="18">
        <v>28521</v>
      </c>
      <c r="B281">
        <v>1</v>
      </c>
      <c r="C281" s="19">
        <v>32</v>
      </c>
      <c r="D281" t="s">
        <v>141</v>
      </c>
      <c r="E281" s="23">
        <v>114</v>
      </c>
      <c r="F281" s="19">
        <f t="shared" si="8"/>
        <v>9.7560975609756095</v>
      </c>
      <c r="H281">
        <v>9.76</v>
      </c>
      <c r="I281" s="19">
        <f>(I280+H281)</f>
        <v>1892.9855383778238</v>
      </c>
      <c r="L281" t="s">
        <v>146</v>
      </c>
    </row>
    <row r="282" spans="1:12" x14ac:dyDescent="0.35">
      <c r="A282" s="18">
        <v>28521</v>
      </c>
      <c r="B282">
        <v>1</v>
      </c>
      <c r="C282" s="19">
        <v>35</v>
      </c>
      <c r="D282" t="s">
        <v>133</v>
      </c>
      <c r="E282" s="23">
        <v>115</v>
      </c>
      <c r="F282" s="19">
        <f t="shared" si="8"/>
        <v>10.670731707317074</v>
      </c>
      <c r="H282">
        <v>10.67</v>
      </c>
      <c r="I282" s="19">
        <f>(I281+H282)</f>
        <v>1903.6555383778239</v>
      </c>
      <c r="J282" s="20" t="s">
        <v>201</v>
      </c>
      <c r="L282" t="s">
        <v>202</v>
      </c>
    </row>
    <row r="283" spans="1:12" x14ac:dyDescent="0.35">
      <c r="A283" s="18">
        <v>28521</v>
      </c>
      <c r="B283">
        <v>1</v>
      </c>
      <c r="C283" s="19">
        <v>37.5</v>
      </c>
      <c r="D283" t="s">
        <v>141</v>
      </c>
      <c r="E283" s="23">
        <v>116</v>
      </c>
      <c r="F283" s="19">
        <f t="shared" si="8"/>
        <v>11.432926829268293</v>
      </c>
      <c r="L283" t="s">
        <v>203</v>
      </c>
    </row>
    <row r="284" spans="1:12" x14ac:dyDescent="0.35">
      <c r="A284" s="18">
        <v>28521</v>
      </c>
      <c r="B284">
        <v>1</v>
      </c>
      <c r="C284" s="19">
        <v>2.5</v>
      </c>
      <c r="D284" t="s">
        <v>133</v>
      </c>
      <c r="E284" s="23">
        <v>116</v>
      </c>
      <c r="F284" s="19">
        <f t="shared" si="8"/>
        <v>0.76219512195121952</v>
      </c>
      <c r="H284" s="19">
        <f>SUM(F283:F284)</f>
        <v>12.195121951219512</v>
      </c>
      <c r="I284" s="19">
        <f>(I282+H284)</f>
        <v>1915.8506603290434</v>
      </c>
      <c r="L284" t="s">
        <v>204</v>
      </c>
    </row>
    <row r="285" spans="1:12" x14ac:dyDescent="0.35">
      <c r="A285" s="18">
        <v>28521</v>
      </c>
      <c r="B285">
        <v>1</v>
      </c>
      <c r="C285" s="19">
        <v>61.8</v>
      </c>
      <c r="D285" t="s">
        <v>133</v>
      </c>
      <c r="E285" s="23">
        <v>117</v>
      </c>
      <c r="F285" s="19">
        <f>(C285/3.28)</f>
        <v>18.841463414634145</v>
      </c>
      <c r="H285" s="19">
        <v>18.292682926829269</v>
      </c>
      <c r="I285" s="19">
        <f>(I284+H285)</f>
        <v>1934.1433432558727</v>
      </c>
      <c r="L285" t="s">
        <v>205</v>
      </c>
    </row>
    <row r="286" spans="1:12" x14ac:dyDescent="0.35">
      <c r="A286" s="18">
        <v>28521</v>
      </c>
      <c r="B286">
        <v>1</v>
      </c>
      <c r="C286" s="19">
        <v>38</v>
      </c>
      <c r="D286" t="s">
        <v>141</v>
      </c>
      <c r="E286" s="23">
        <v>118</v>
      </c>
      <c r="F286" s="19">
        <f t="shared" si="8"/>
        <v>11.585365853658537</v>
      </c>
      <c r="H286" s="19">
        <v>11.585365853658537</v>
      </c>
      <c r="I286" s="19">
        <f>(I285+H286)</f>
        <v>1945.7287091095311</v>
      </c>
    </row>
    <row r="287" spans="1:12" x14ac:dyDescent="0.35">
      <c r="A287" s="18">
        <v>28521</v>
      </c>
      <c r="B287">
        <v>1</v>
      </c>
      <c r="C287" s="19">
        <v>20</v>
      </c>
      <c r="D287" t="s">
        <v>133</v>
      </c>
      <c r="E287" s="23">
        <v>119</v>
      </c>
      <c r="F287" s="19">
        <f t="shared" si="8"/>
        <v>6.0975609756097562</v>
      </c>
      <c r="H287" s="19">
        <v>6.0975609756097562</v>
      </c>
      <c r="I287" s="19">
        <f>(I286+H287)</f>
        <v>1951.8262700851408</v>
      </c>
      <c r="L287" t="s">
        <v>206</v>
      </c>
    </row>
    <row r="288" spans="1:12" x14ac:dyDescent="0.35">
      <c r="A288" s="18">
        <v>28521</v>
      </c>
      <c r="B288">
        <v>1</v>
      </c>
      <c r="C288" s="19">
        <v>65</v>
      </c>
      <c r="D288" t="s">
        <v>133</v>
      </c>
      <c r="E288" s="23">
        <v>120</v>
      </c>
      <c r="F288" s="19">
        <f t="shared" si="8"/>
        <v>19.81707317073171</v>
      </c>
      <c r="H288" s="19">
        <v>19.81707317073171</v>
      </c>
      <c r="I288" s="19">
        <f t="shared" ref="I288" si="9">(I287+H288)</f>
        <v>1971.6433432558724</v>
      </c>
      <c r="J288" s="20" t="s">
        <v>207</v>
      </c>
      <c r="L288" t="s">
        <v>208</v>
      </c>
    </row>
    <row r="289" spans="1:12" x14ac:dyDescent="0.35">
      <c r="A289" s="18">
        <v>28521</v>
      </c>
      <c r="B289">
        <v>2</v>
      </c>
      <c r="C289" s="19">
        <v>80.75</v>
      </c>
      <c r="D289" t="s">
        <v>141</v>
      </c>
      <c r="E289" s="23">
        <v>121</v>
      </c>
      <c r="F289" s="19">
        <f t="shared" si="8"/>
        <v>24.618902439024392</v>
      </c>
      <c r="H289" s="19">
        <v>24.618902439024392</v>
      </c>
      <c r="I289" s="19">
        <f>(I288+H289)</f>
        <v>1996.2622456948968</v>
      </c>
    </row>
    <row r="290" spans="1:12" x14ac:dyDescent="0.35">
      <c r="A290" s="18">
        <v>28521</v>
      </c>
      <c r="B290">
        <v>2</v>
      </c>
      <c r="C290" s="19">
        <v>18.95</v>
      </c>
      <c r="D290" t="s">
        <v>133</v>
      </c>
      <c r="E290" s="23">
        <v>122</v>
      </c>
      <c r="F290" s="19">
        <f t="shared" si="8"/>
        <v>5.7774390243902438</v>
      </c>
      <c r="H290" s="19">
        <v>5.78</v>
      </c>
      <c r="I290" s="19">
        <f>(I289+H290)</f>
        <v>2002.0422456948968</v>
      </c>
      <c r="L290" t="s">
        <v>209</v>
      </c>
    </row>
    <row r="291" spans="1:12" x14ac:dyDescent="0.35">
      <c r="A291" s="18">
        <v>28521</v>
      </c>
      <c r="B291">
        <v>2</v>
      </c>
      <c r="C291" s="19">
        <v>72.83</v>
      </c>
      <c r="D291" t="s">
        <v>141</v>
      </c>
      <c r="E291" s="23">
        <v>123</v>
      </c>
      <c r="F291" s="19">
        <f t="shared" si="8"/>
        <v>22.204268292682929</v>
      </c>
      <c r="H291" s="19"/>
    </row>
    <row r="292" spans="1:12" x14ac:dyDescent="0.35">
      <c r="A292" s="18">
        <v>28521</v>
      </c>
      <c r="B292">
        <v>2</v>
      </c>
      <c r="C292" s="19">
        <v>10.8</v>
      </c>
      <c r="D292" t="s">
        <v>141</v>
      </c>
      <c r="E292" s="23">
        <v>124</v>
      </c>
      <c r="F292" s="19">
        <f t="shared" si="8"/>
        <v>3.2926829268292686</v>
      </c>
      <c r="H292" s="19">
        <f>SUM(F291:F292)</f>
        <v>25.496951219512198</v>
      </c>
      <c r="I292" s="19">
        <f>(I290+H292)</f>
        <v>2027.5391969144089</v>
      </c>
      <c r="L292" t="s">
        <v>210</v>
      </c>
    </row>
    <row r="293" spans="1:12" x14ac:dyDescent="0.35">
      <c r="A293" s="18">
        <v>28521</v>
      </c>
      <c r="B293">
        <v>2</v>
      </c>
      <c r="C293" s="19">
        <v>17.43</v>
      </c>
      <c r="D293" t="s">
        <v>141</v>
      </c>
      <c r="E293" s="23">
        <v>124</v>
      </c>
      <c r="F293" s="19">
        <f t="shared" si="8"/>
        <v>5.3140243902439028</v>
      </c>
      <c r="H293" s="19">
        <v>5.31</v>
      </c>
      <c r="I293" s="19">
        <f>(I292+F293)</f>
        <v>2032.8532213046528</v>
      </c>
      <c r="L293" t="s">
        <v>211</v>
      </c>
    </row>
    <row r="294" spans="1:12" x14ac:dyDescent="0.35">
      <c r="A294" s="18">
        <v>28521</v>
      </c>
      <c r="B294">
        <v>2</v>
      </c>
      <c r="C294" s="19">
        <v>19.66</v>
      </c>
      <c r="D294" t="s">
        <v>133</v>
      </c>
      <c r="E294" s="23">
        <v>125</v>
      </c>
      <c r="F294" s="19">
        <f t="shared" si="8"/>
        <v>5.9939024390243905</v>
      </c>
      <c r="H294" s="19">
        <v>5.99</v>
      </c>
      <c r="I294" s="19">
        <f>(I293+F294)</f>
        <v>2038.8471237436772</v>
      </c>
      <c r="L294" t="s">
        <v>212</v>
      </c>
    </row>
    <row r="295" spans="1:12" x14ac:dyDescent="0.35">
      <c r="A295" s="18">
        <v>28521</v>
      </c>
      <c r="B295">
        <v>2</v>
      </c>
      <c r="C295" s="19">
        <v>44.9</v>
      </c>
      <c r="D295" t="s">
        <v>141</v>
      </c>
      <c r="E295" s="23">
        <v>126</v>
      </c>
      <c r="F295" s="19">
        <f>(C295/3.28)</f>
        <v>13.689024390243903</v>
      </c>
      <c r="H295" s="19">
        <v>13.69</v>
      </c>
      <c r="I295" s="19">
        <f>(I294+F295)</f>
        <v>2052.536148133921</v>
      </c>
      <c r="J295" s="20"/>
      <c r="L295" t="s">
        <v>213</v>
      </c>
    </row>
    <row r="296" spans="1:12" x14ac:dyDescent="0.35">
      <c r="A296" s="18">
        <v>28521</v>
      </c>
      <c r="B296">
        <v>2</v>
      </c>
      <c r="C296" s="19">
        <v>8</v>
      </c>
      <c r="D296" t="s">
        <v>214</v>
      </c>
      <c r="E296" s="23">
        <v>127</v>
      </c>
      <c r="F296" s="19">
        <f t="shared" ref="F296:F359" si="10">(C296/3.28)</f>
        <v>2.4390243902439024</v>
      </c>
      <c r="I296" s="19">
        <f>(I295+F296)</f>
        <v>2054.9751725241649</v>
      </c>
      <c r="J296" s="20" t="s">
        <v>215</v>
      </c>
      <c r="L296" t="s">
        <v>212</v>
      </c>
    </row>
    <row r="297" spans="1:12" x14ac:dyDescent="0.35">
      <c r="A297" s="18">
        <v>28522</v>
      </c>
      <c r="B297">
        <v>1</v>
      </c>
      <c r="C297" s="19">
        <v>13.4</v>
      </c>
      <c r="D297" t="s">
        <v>214</v>
      </c>
      <c r="E297" s="23">
        <v>127</v>
      </c>
      <c r="F297" s="19">
        <f t="shared" si="10"/>
        <v>4.0853658536585371</v>
      </c>
      <c r="H297" s="19">
        <f>SUM(F297:F297)</f>
        <v>4.0853658536585371</v>
      </c>
      <c r="I297" s="19">
        <f>(I296+H297)</f>
        <v>2059.0605383778234</v>
      </c>
      <c r="L297" t="s">
        <v>216</v>
      </c>
    </row>
    <row r="298" spans="1:12" x14ac:dyDescent="0.35">
      <c r="A298" s="18">
        <v>28522</v>
      </c>
      <c r="B298">
        <v>1</v>
      </c>
      <c r="C298" s="19">
        <v>15</v>
      </c>
      <c r="D298" t="s">
        <v>145</v>
      </c>
      <c r="E298" s="23">
        <v>127</v>
      </c>
      <c r="F298" s="19">
        <f t="shared" si="10"/>
        <v>4.5731707317073171</v>
      </c>
      <c r="I298" s="19">
        <f>(I297+F298)</f>
        <v>2063.6337091095306</v>
      </c>
      <c r="L298" t="s">
        <v>217</v>
      </c>
    </row>
    <row r="299" spans="1:12" x14ac:dyDescent="0.35">
      <c r="A299" s="18">
        <v>28522</v>
      </c>
      <c r="B299">
        <v>1</v>
      </c>
      <c r="C299" s="19">
        <v>20</v>
      </c>
      <c r="D299" t="s">
        <v>152</v>
      </c>
      <c r="E299" s="23">
        <v>128</v>
      </c>
      <c r="F299" s="19">
        <f t="shared" si="10"/>
        <v>6.0975609756097562</v>
      </c>
      <c r="I299" s="19">
        <f>(I298+F299)</f>
        <v>2069.7312700851403</v>
      </c>
    </row>
    <row r="300" spans="1:12" x14ac:dyDescent="0.35">
      <c r="A300" s="18">
        <v>28522</v>
      </c>
      <c r="B300">
        <v>1</v>
      </c>
      <c r="C300" s="19">
        <v>16.2</v>
      </c>
      <c r="D300" t="s">
        <v>141</v>
      </c>
      <c r="E300" s="23">
        <v>129</v>
      </c>
      <c r="F300" s="19">
        <f t="shared" si="10"/>
        <v>4.9390243902439028</v>
      </c>
      <c r="I300" s="19">
        <f>(I299+F300)</f>
        <v>2074.6702944753843</v>
      </c>
    </row>
    <row r="301" spans="1:12" x14ac:dyDescent="0.35">
      <c r="A301" s="18">
        <v>28522</v>
      </c>
      <c r="B301">
        <v>1</v>
      </c>
      <c r="C301" s="19">
        <v>12.5</v>
      </c>
      <c r="D301" t="s">
        <v>214</v>
      </c>
      <c r="E301" s="23">
        <v>130</v>
      </c>
      <c r="F301" s="19">
        <f t="shared" si="10"/>
        <v>3.8109756097560976</v>
      </c>
      <c r="I301" s="19">
        <f t="shared" ref="I301:I338" si="11">(I300+F301)</f>
        <v>2078.4812700851403</v>
      </c>
      <c r="L301" t="s">
        <v>218</v>
      </c>
    </row>
    <row r="302" spans="1:12" x14ac:dyDescent="0.35">
      <c r="A302" s="18">
        <v>28522</v>
      </c>
      <c r="B302">
        <v>1</v>
      </c>
      <c r="C302" s="19">
        <v>35.33</v>
      </c>
      <c r="D302" t="s">
        <v>141</v>
      </c>
      <c r="E302" s="23">
        <v>131</v>
      </c>
      <c r="F302" s="19">
        <f t="shared" si="10"/>
        <v>10.771341463414634</v>
      </c>
      <c r="I302" s="19">
        <f>(I301+F302)</f>
        <v>2089.2526115485548</v>
      </c>
      <c r="L302" t="s">
        <v>219</v>
      </c>
    </row>
    <row r="303" spans="1:12" x14ac:dyDescent="0.35">
      <c r="A303" s="18">
        <v>28522</v>
      </c>
      <c r="B303">
        <v>1</v>
      </c>
      <c r="C303" s="19">
        <v>25.5</v>
      </c>
      <c r="D303" t="s">
        <v>214</v>
      </c>
      <c r="E303" s="23">
        <v>132</v>
      </c>
      <c r="F303" s="19">
        <f t="shared" si="10"/>
        <v>7.774390243902439</v>
      </c>
      <c r="I303" s="19">
        <f>(I302+F303)</f>
        <v>2097.0270017924572</v>
      </c>
      <c r="L303" t="s">
        <v>220</v>
      </c>
    </row>
    <row r="304" spans="1:12" x14ac:dyDescent="0.35">
      <c r="A304" s="18">
        <v>28522</v>
      </c>
      <c r="B304">
        <v>1</v>
      </c>
      <c r="C304" s="19">
        <v>29.1</v>
      </c>
      <c r="D304" t="s">
        <v>141</v>
      </c>
      <c r="E304" s="23">
        <v>133</v>
      </c>
      <c r="F304" s="19">
        <f t="shared" si="10"/>
        <v>8.8719512195121961</v>
      </c>
      <c r="I304" s="19">
        <f>(I303+F304)</f>
        <v>2105.8989530119693</v>
      </c>
      <c r="L304" t="s">
        <v>221</v>
      </c>
    </row>
    <row r="305" spans="1:12" x14ac:dyDescent="0.35">
      <c r="A305" s="18">
        <v>28522</v>
      </c>
      <c r="B305">
        <v>1</v>
      </c>
      <c r="C305" s="19">
        <v>8.66</v>
      </c>
      <c r="D305" t="s">
        <v>141</v>
      </c>
      <c r="E305" s="23">
        <v>134</v>
      </c>
      <c r="F305" s="19">
        <f t="shared" si="10"/>
        <v>2.6402439024390247</v>
      </c>
      <c r="I305" s="19">
        <f>(I304+F305)</f>
        <v>2108.5391969144084</v>
      </c>
      <c r="L305" t="s">
        <v>222</v>
      </c>
    </row>
    <row r="306" spans="1:12" x14ac:dyDescent="0.35">
      <c r="A306" s="18">
        <v>28522</v>
      </c>
      <c r="B306">
        <v>1</v>
      </c>
      <c r="C306" s="19">
        <v>25</v>
      </c>
      <c r="D306" t="s">
        <v>214</v>
      </c>
      <c r="E306" s="23">
        <v>135</v>
      </c>
      <c r="F306" s="19">
        <f t="shared" si="10"/>
        <v>7.6219512195121952</v>
      </c>
      <c r="I306" s="19">
        <f>(I305+F305)</f>
        <v>2111.1794408168475</v>
      </c>
      <c r="J306" s="20" t="s">
        <v>223</v>
      </c>
      <c r="L306" t="s">
        <v>224</v>
      </c>
    </row>
    <row r="307" spans="1:12" x14ac:dyDescent="0.35">
      <c r="A307" s="18">
        <v>28522</v>
      </c>
      <c r="B307">
        <v>1</v>
      </c>
      <c r="C307" s="19">
        <v>99.3</v>
      </c>
      <c r="D307" t="s">
        <v>141</v>
      </c>
      <c r="E307" s="23">
        <v>136</v>
      </c>
      <c r="F307" s="19">
        <f t="shared" si="10"/>
        <v>30.274390243902442</v>
      </c>
      <c r="I307" s="19">
        <f t="shared" si="11"/>
        <v>2141.45383106075</v>
      </c>
      <c r="L307" t="s">
        <v>225</v>
      </c>
    </row>
    <row r="308" spans="1:12" x14ac:dyDescent="0.35">
      <c r="A308" s="18">
        <v>28522</v>
      </c>
      <c r="B308">
        <v>2</v>
      </c>
      <c r="C308" s="19">
        <v>22.9</v>
      </c>
      <c r="D308" t="s">
        <v>214</v>
      </c>
      <c r="E308" s="23">
        <v>137</v>
      </c>
      <c r="F308" s="19">
        <f t="shared" si="10"/>
        <v>6.9817073170731705</v>
      </c>
      <c r="I308" s="19">
        <f t="shared" si="11"/>
        <v>2148.4355383778229</v>
      </c>
      <c r="J308" s="20" t="s">
        <v>226</v>
      </c>
      <c r="L308" t="s">
        <v>227</v>
      </c>
    </row>
    <row r="309" spans="1:12" x14ac:dyDescent="0.35">
      <c r="A309" s="18">
        <v>28522</v>
      </c>
      <c r="B309">
        <v>2</v>
      </c>
      <c r="C309" s="19">
        <v>54.46</v>
      </c>
      <c r="D309" t="s">
        <v>141</v>
      </c>
      <c r="E309" s="23">
        <v>138</v>
      </c>
      <c r="F309" s="19">
        <f t="shared" si="10"/>
        <v>16.603658536585368</v>
      </c>
      <c r="I309" s="19">
        <f t="shared" si="11"/>
        <v>2165.0391969144084</v>
      </c>
      <c r="J309" s="20" t="s">
        <v>228</v>
      </c>
      <c r="L309" t="s">
        <v>229</v>
      </c>
    </row>
    <row r="310" spans="1:12" x14ac:dyDescent="0.35">
      <c r="A310" s="18">
        <v>28522</v>
      </c>
      <c r="B310">
        <v>2</v>
      </c>
      <c r="C310" s="19">
        <v>145.6</v>
      </c>
      <c r="D310" t="s">
        <v>141</v>
      </c>
      <c r="E310" s="23">
        <v>138</v>
      </c>
      <c r="F310" s="19">
        <f t="shared" si="10"/>
        <v>44.390243902439025</v>
      </c>
      <c r="H310" s="19">
        <f>SUM(F309:F310)</f>
        <v>60.993902439024396</v>
      </c>
      <c r="I310" s="19">
        <f t="shared" si="11"/>
        <v>2209.4294408168475</v>
      </c>
      <c r="J310" s="20" t="s">
        <v>230</v>
      </c>
      <c r="K310" s="21" t="s">
        <v>231</v>
      </c>
      <c r="L310" t="s">
        <v>232</v>
      </c>
    </row>
    <row r="311" spans="1:12" x14ac:dyDescent="0.35">
      <c r="A311" s="18">
        <v>28522</v>
      </c>
      <c r="B311">
        <v>2</v>
      </c>
      <c r="C311" s="19">
        <v>25.5</v>
      </c>
      <c r="D311" t="s">
        <v>214</v>
      </c>
      <c r="E311" s="23">
        <v>139</v>
      </c>
      <c r="F311" s="19">
        <f t="shared" si="10"/>
        <v>7.774390243902439</v>
      </c>
      <c r="I311" s="19">
        <f t="shared" si="11"/>
        <v>2217.20383106075</v>
      </c>
      <c r="L311" t="s">
        <v>233</v>
      </c>
    </row>
    <row r="312" spans="1:12" x14ac:dyDescent="0.35">
      <c r="A312" s="18">
        <v>28523</v>
      </c>
      <c r="B312">
        <v>1</v>
      </c>
      <c r="D312" t="s">
        <v>141</v>
      </c>
      <c r="E312" s="23">
        <v>140</v>
      </c>
      <c r="F312" s="19">
        <v>9</v>
      </c>
      <c r="I312" s="19">
        <f t="shared" si="11"/>
        <v>2226.20383106075</v>
      </c>
      <c r="J312" s="20" t="s">
        <v>234</v>
      </c>
      <c r="K312" s="21" t="s">
        <v>235</v>
      </c>
      <c r="L312" t="s">
        <v>236</v>
      </c>
    </row>
    <row r="313" spans="1:12" x14ac:dyDescent="0.35">
      <c r="A313" s="18">
        <v>28523</v>
      </c>
      <c r="B313">
        <v>1</v>
      </c>
      <c r="D313" t="s">
        <v>214</v>
      </c>
      <c r="E313" s="23">
        <v>141</v>
      </c>
      <c r="F313" s="19">
        <v>3.05</v>
      </c>
      <c r="I313" s="19">
        <f t="shared" si="11"/>
        <v>2229.2538310607501</v>
      </c>
      <c r="L313" t="s">
        <v>237</v>
      </c>
    </row>
    <row r="314" spans="1:12" x14ac:dyDescent="0.35">
      <c r="A314" s="18">
        <v>28523</v>
      </c>
      <c r="B314">
        <v>2</v>
      </c>
      <c r="D314" t="s">
        <v>141</v>
      </c>
      <c r="E314" s="23">
        <v>142</v>
      </c>
      <c r="F314" s="19">
        <v>16.149999999999999</v>
      </c>
      <c r="I314" s="19">
        <f t="shared" si="11"/>
        <v>2245.4038310607502</v>
      </c>
      <c r="K314" s="21" t="s">
        <v>238</v>
      </c>
    </row>
    <row r="315" spans="1:12" x14ac:dyDescent="0.35">
      <c r="A315" s="18">
        <v>28523</v>
      </c>
      <c r="B315">
        <v>2</v>
      </c>
      <c r="D315" t="s">
        <v>214</v>
      </c>
      <c r="E315" s="23">
        <v>143</v>
      </c>
      <c r="F315" s="19">
        <v>9.1199999999999992</v>
      </c>
      <c r="I315" s="19">
        <f t="shared" si="11"/>
        <v>2254.5238310607501</v>
      </c>
      <c r="L315" t="s">
        <v>239</v>
      </c>
    </row>
    <row r="316" spans="1:12" x14ac:dyDescent="0.35">
      <c r="A316" s="18">
        <v>28523</v>
      </c>
      <c r="B316">
        <v>2</v>
      </c>
      <c r="D316" t="s">
        <v>141</v>
      </c>
      <c r="E316" s="23">
        <v>144</v>
      </c>
      <c r="F316" s="19">
        <v>20.27</v>
      </c>
      <c r="I316" s="19">
        <f>(I315+F316)</f>
        <v>2274.7938310607501</v>
      </c>
    </row>
    <row r="317" spans="1:12" x14ac:dyDescent="0.35">
      <c r="A317" s="18">
        <v>28523</v>
      </c>
      <c r="B317">
        <v>2</v>
      </c>
      <c r="D317" t="s">
        <v>214</v>
      </c>
      <c r="E317" s="23">
        <v>145</v>
      </c>
      <c r="F317" s="19">
        <v>6.48</v>
      </c>
      <c r="I317" s="19">
        <f t="shared" si="11"/>
        <v>2281.2738310607501</v>
      </c>
      <c r="J317" s="20" t="s">
        <v>240</v>
      </c>
      <c r="L317" t="s">
        <v>325</v>
      </c>
    </row>
    <row r="318" spans="1:12" x14ac:dyDescent="0.35">
      <c r="A318" s="18">
        <v>28523</v>
      </c>
      <c r="B318">
        <v>2</v>
      </c>
      <c r="D318" t="s">
        <v>141</v>
      </c>
      <c r="E318" s="23">
        <v>146</v>
      </c>
      <c r="F318" s="19">
        <v>21.44</v>
      </c>
      <c r="I318" s="19">
        <f t="shared" si="11"/>
        <v>2302.7138310607502</v>
      </c>
      <c r="K318" s="21" t="s">
        <v>241</v>
      </c>
    </row>
    <row r="319" spans="1:12" x14ac:dyDescent="0.35">
      <c r="A319" s="18">
        <v>28523</v>
      </c>
      <c r="B319">
        <v>2</v>
      </c>
      <c r="D319" t="s">
        <v>214</v>
      </c>
      <c r="E319" s="23">
        <v>147</v>
      </c>
      <c r="F319" s="19">
        <v>3.33</v>
      </c>
      <c r="I319" s="19">
        <f t="shared" si="11"/>
        <v>2306.0438310607501</v>
      </c>
      <c r="L319" t="s">
        <v>242</v>
      </c>
    </row>
    <row r="320" spans="1:12" x14ac:dyDescent="0.35">
      <c r="A320" s="18">
        <v>28523</v>
      </c>
      <c r="B320">
        <v>3</v>
      </c>
      <c r="D320" t="s">
        <v>141</v>
      </c>
      <c r="E320" s="23">
        <v>148</v>
      </c>
      <c r="F320" s="19">
        <v>7.77</v>
      </c>
      <c r="I320" s="19">
        <f t="shared" si="11"/>
        <v>2313.8138310607501</v>
      </c>
    </row>
    <row r="321" spans="1:15" x14ac:dyDescent="0.35">
      <c r="A321" s="18">
        <v>28523</v>
      </c>
      <c r="B321">
        <v>3</v>
      </c>
      <c r="D321" t="s">
        <v>214</v>
      </c>
      <c r="E321" s="23">
        <v>149</v>
      </c>
      <c r="F321" s="19">
        <v>7.32</v>
      </c>
      <c r="I321" s="19">
        <f t="shared" si="11"/>
        <v>2321.1338310607503</v>
      </c>
      <c r="L321" t="s">
        <v>243</v>
      </c>
    </row>
    <row r="322" spans="1:15" x14ac:dyDescent="0.35">
      <c r="A322" s="18">
        <v>28523</v>
      </c>
      <c r="B322">
        <v>3</v>
      </c>
      <c r="D322" t="s">
        <v>141</v>
      </c>
      <c r="E322" s="23">
        <v>150</v>
      </c>
      <c r="F322" s="19">
        <v>36.64</v>
      </c>
      <c r="I322" s="19">
        <f t="shared" si="11"/>
        <v>2357.7738310607501</v>
      </c>
      <c r="J322" s="20" t="s">
        <v>244</v>
      </c>
      <c r="K322" s="21" t="s">
        <v>245</v>
      </c>
      <c r="L322" t="s">
        <v>246</v>
      </c>
    </row>
    <row r="323" spans="1:15" x14ac:dyDescent="0.35">
      <c r="A323" s="18">
        <v>28523</v>
      </c>
      <c r="B323">
        <v>3</v>
      </c>
      <c r="D323" t="s">
        <v>214</v>
      </c>
      <c r="E323" s="23">
        <v>151</v>
      </c>
      <c r="F323" s="19">
        <v>7.92</v>
      </c>
      <c r="I323" s="19">
        <f t="shared" si="11"/>
        <v>2365.6938310607502</v>
      </c>
      <c r="L323" t="s">
        <v>247</v>
      </c>
    </row>
    <row r="324" spans="1:15" x14ac:dyDescent="0.35">
      <c r="A324" s="18">
        <v>28523</v>
      </c>
      <c r="B324">
        <v>4</v>
      </c>
      <c r="D324" t="s">
        <v>141</v>
      </c>
      <c r="E324" s="23">
        <v>152</v>
      </c>
      <c r="F324" s="19">
        <v>14.72</v>
      </c>
      <c r="I324" s="19">
        <f t="shared" si="11"/>
        <v>2380.41383106075</v>
      </c>
    </row>
    <row r="325" spans="1:15" x14ac:dyDescent="0.35">
      <c r="A325" s="18">
        <v>28524</v>
      </c>
      <c r="B325">
        <v>1</v>
      </c>
      <c r="D325" t="s">
        <v>214</v>
      </c>
      <c r="E325" s="23">
        <v>153</v>
      </c>
      <c r="F325" s="19">
        <v>13.34</v>
      </c>
      <c r="I325" s="19">
        <f t="shared" si="11"/>
        <v>2393.7538310607501</v>
      </c>
      <c r="L325" t="s">
        <v>248</v>
      </c>
    </row>
    <row r="326" spans="1:15" x14ac:dyDescent="0.35">
      <c r="A326" s="18">
        <v>28524</v>
      </c>
      <c r="B326">
        <v>1</v>
      </c>
      <c r="D326" t="s">
        <v>141</v>
      </c>
      <c r="E326" s="23">
        <v>154</v>
      </c>
      <c r="F326" s="19">
        <v>12.19</v>
      </c>
      <c r="I326" s="19">
        <f t="shared" si="11"/>
        <v>2405.9438310607502</v>
      </c>
      <c r="K326" s="21" t="s">
        <v>249</v>
      </c>
      <c r="L326" t="s">
        <v>326</v>
      </c>
    </row>
    <row r="327" spans="1:15" x14ac:dyDescent="0.35">
      <c r="A327" s="18">
        <v>28524</v>
      </c>
      <c r="B327">
        <v>1</v>
      </c>
      <c r="D327" t="s">
        <v>214</v>
      </c>
      <c r="E327" s="23">
        <v>155</v>
      </c>
      <c r="F327" s="19">
        <v>20.32</v>
      </c>
      <c r="I327" s="19">
        <f>(I326+F327)</f>
        <v>2426.2638310607504</v>
      </c>
      <c r="J327" s="20" t="s">
        <v>250</v>
      </c>
      <c r="L327" t="s">
        <v>251</v>
      </c>
    </row>
    <row r="328" spans="1:15" x14ac:dyDescent="0.35">
      <c r="A328" s="18">
        <v>28548</v>
      </c>
      <c r="B328">
        <v>1</v>
      </c>
      <c r="D328" t="s">
        <v>214</v>
      </c>
      <c r="E328" s="23">
        <v>156</v>
      </c>
      <c r="F328" s="19">
        <v>4.7</v>
      </c>
      <c r="I328" s="19">
        <f t="shared" si="11"/>
        <v>2430.9638310607502</v>
      </c>
      <c r="L328" t="s">
        <v>252</v>
      </c>
    </row>
    <row r="329" spans="1:15" x14ac:dyDescent="0.35">
      <c r="A329" s="18">
        <v>28548</v>
      </c>
      <c r="B329">
        <v>1</v>
      </c>
      <c r="D329" t="s">
        <v>141</v>
      </c>
      <c r="E329" s="23">
        <v>157</v>
      </c>
      <c r="F329" s="19">
        <v>5.61</v>
      </c>
      <c r="I329" s="19">
        <f>(I328+F329)</f>
        <v>2436.5738310607503</v>
      </c>
    </row>
    <row r="330" spans="1:15" x14ac:dyDescent="0.35">
      <c r="A330" s="18">
        <v>28548</v>
      </c>
      <c r="B330">
        <v>1</v>
      </c>
      <c r="D330" t="s">
        <v>214</v>
      </c>
      <c r="E330" s="23">
        <v>158</v>
      </c>
      <c r="F330" s="19">
        <v>7.57</v>
      </c>
      <c r="I330" s="19">
        <f>(I329+F330)</f>
        <v>2444.1438310607505</v>
      </c>
      <c r="L330" t="s">
        <v>253</v>
      </c>
    </row>
    <row r="331" spans="1:15" x14ac:dyDescent="0.35">
      <c r="A331" s="18">
        <v>28548</v>
      </c>
      <c r="B331">
        <v>1</v>
      </c>
      <c r="D331" t="s">
        <v>141</v>
      </c>
      <c r="E331" s="23">
        <v>159</v>
      </c>
      <c r="F331" s="19">
        <v>12.4</v>
      </c>
      <c r="I331" s="19">
        <f t="shared" si="11"/>
        <v>2456.5438310607506</v>
      </c>
    </row>
    <row r="332" spans="1:15" x14ac:dyDescent="0.35">
      <c r="A332" s="18">
        <v>28548</v>
      </c>
      <c r="B332">
        <v>2</v>
      </c>
      <c r="D332" t="s">
        <v>214</v>
      </c>
      <c r="E332" s="23">
        <v>160</v>
      </c>
      <c r="F332" s="19">
        <v>6.96</v>
      </c>
      <c r="I332" s="19">
        <f>(I331+F332)</f>
        <v>2463.5038310607506</v>
      </c>
      <c r="L332" t="s">
        <v>254</v>
      </c>
    </row>
    <row r="333" spans="1:15" x14ac:dyDescent="0.35">
      <c r="A333" s="18">
        <v>28548</v>
      </c>
      <c r="B333">
        <v>2</v>
      </c>
      <c r="D333" t="s">
        <v>141</v>
      </c>
      <c r="E333" s="23">
        <v>161</v>
      </c>
      <c r="F333" s="19">
        <v>12.75</v>
      </c>
      <c r="I333" s="19">
        <f>(I332+F333)</f>
        <v>2476.2538310607506</v>
      </c>
    </row>
    <row r="334" spans="1:15" x14ac:dyDescent="0.35">
      <c r="A334" s="18">
        <v>28548</v>
      </c>
      <c r="B334">
        <v>2</v>
      </c>
      <c r="D334" t="s">
        <v>214</v>
      </c>
      <c r="E334" s="23">
        <v>162</v>
      </c>
      <c r="F334" s="19">
        <v>8.0500000000000007</v>
      </c>
      <c r="I334" s="19">
        <f>(I333+F334)</f>
        <v>2484.3038310607508</v>
      </c>
      <c r="J334" s="20" t="s">
        <v>255</v>
      </c>
      <c r="L334" t="s">
        <v>256</v>
      </c>
      <c r="O334" s="19"/>
    </row>
    <row r="335" spans="1:15" x14ac:dyDescent="0.35">
      <c r="A335" s="18">
        <v>28548</v>
      </c>
      <c r="B335">
        <v>2</v>
      </c>
      <c r="D335" t="s">
        <v>141</v>
      </c>
      <c r="E335" s="23">
        <v>163</v>
      </c>
      <c r="F335" s="19">
        <v>3.66</v>
      </c>
      <c r="I335" s="19">
        <f>(I334+F335)</f>
        <v>2487.9638310607506</v>
      </c>
    </row>
    <row r="336" spans="1:15" x14ac:dyDescent="0.35">
      <c r="A336" s="18">
        <v>28548</v>
      </c>
      <c r="B336">
        <v>2</v>
      </c>
      <c r="D336" t="s">
        <v>214</v>
      </c>
      <c r="E336" s="23">
        <v>164</v>
      </c>
      <c r="F336" s="19">
        <v>4.57</v>
      </c>
      <c r="I336" s="19">
        <f t="shared" si="11"/>
        <v>2492.5338310607508</v>
      </c>
      <c r="J336" s="20" t="s">
        <v>257</v>
      </c>
      <c r="L336" t="s">
        <v>258</v>
      </c>
    </row>
    <row r="337" spans="1:12" x14ac:dyDescent="0.35">
      <c r="A337" s="18">
        <v>28548</v>
      </c>
      <c r="B337">
        <v>2</v>
      </c>
      <c r="C337" s="19">
        <v>15</v>
      </c>
      <c r="D337" t="s">
        <v>141</v>
      </c>
      <c r="E337" s="23">
        <v>165</v>
      </c>
      <c r="F337" s="19">
        <f t="shared" si="10"/>
        <v>4.5731707317073171</v>
      </c>
      <c r="I337" s="19">
        <f t="shared" si="11"/>
        <v>2497.107001792458</v>
      </c>
      <c r="L337" s="22" t="s">
        <v>259</v>
      </c>
    </row>
    <row r="338" spans="1:12" x14ac:dyDescent="0.35">
      <c r="A338" s="18">
        <v>28548</v>
      </c>
      <c r="B338">
        <v>2</v>
      </c>
      <c r="C338" s="19">
        <v>14</v>
      </c>
      <c r="D338" t="s">
        <v>214</v>
      </c>
      <c r="E338" s="23">
        <v>166</v>
      </c>
      <c r="F338" s="19">
        <f t="shared" si="10"/>
        <v>4.2682926829268295</v>
      </c>
      <c r="I338" s="19">
        <f t="shared" si="11"/>
        <v>2501.3752944753851</v>
      </c>
    </row>
    <row r="339" spans="1:12" x14ac:dyDescent="0.35">
      <c r="A339" s="18">
        <v>28548</v>
      </c>
      <c r="B339">
        <v>2</v>
      </c>
      <c r="C339" s="19">
        <v>2.8</v>
      </c>
      <c r="D339" t="s">
        <v>176</v>
      </c>
      <c r="E339" s="23">
        <v>167</v>
      </c>
      <c r="F339" s="19">
        <f t="shared" si="10"/>
        <v>0.85365853658536583</v>
      </c>
    </row>
    <row r="340" spans="1:12" x14ac:dyDescent="0.35">
      <c r="A340" s="18">
        <v>28548</v>
      </c>
      <c r="B340">
        <v>2</v>
      </c>
      <c r="C340" s="19">
        <v>4.66</v>
      </c>
      <c r="D340" t="s">
        <v>214</v>
      </c>
      <c r="E340" s="23">
        <v>167</v>
      </c>
      <c r="F340" s="19">
        <f t="shared" si="10"/>
        <v>1.4207317073170733</v>
      </c>
      <c r="H340" s="19">
        <f>SUM(F339:F340)</f>
        <v>2.274390243902439</v>
      </c>
      <c r="I340" s="19">
        <f>(I338+H340)</f>
        <v>2503.6496847192875</v>
      </c>
      <c r="L340" t="s">
        <v>260</v>
      </c>
    </row>
    <row r="341" spans="1:12" x14ac:dyDescent="0.35">
      <c r="A341" s="18">
        <v>28548</v>
      </c>
      <c r="B341">
        <v>2</v>
      </c>
      <c r="C341" s="19">
        <v>28.1</v>
      </c>
      <c r="D341" t="s">
        <v>141</v>
      </c>
      <c r="E341" s="23">
        <v>168</v>
      </c>
      <c r="F341" s="19">
        <f t="shared" si="10"/>
        <v>8.5670731707317085</v>
      </c>
      <c r="I341" s="19">
        <f>(I340+F341)</f>
        <v>2512.2167578900194</v>
      </c>
      <c r="L341" t="s">
        <v>261</v>
      </c>
    </row>
    <row r="342" spans="1:12" x14ac:dyDescent="0.35">
      <c r="A342" s="18">
        <v>28548</v>
      </c>
      <c r="B342">
        <v>2</v>
      </c>
      <c r="C342" s="19">
        <v>2.5</v>
      </c>
      <c r="D342" t="s">
        <v>214</v>
      </c>
      <c r="E342" s="23">
        <v>169</v>
      </c>
      <c r="F342" s="19">
        <f t="shared" si="10"/>
        <v>0.76219512195121952</v>
      </c>
      <c r="I342" s="19">
        <f>(I341+F342)</f>
        <v>2512.9789530119706</v>
      </c>
      <c r="J342" s="20" t="s">
        <v>262</v>
      </c>
      <c r="L342" t="s">
        <v>263</v>
      </c>
    </row>
    <row r="343" spans="1:12" x14ac:dyDescent="0.35">
      <c r="A343" s="18">
        <v>28857</v>
      </c>
      <c r="B343">
        <v>2</v>
      </c>
      <c r="C343" s="19">
        <v>2.5</v>
      </c>
      <c r="D343" t="s">
        <v>145</v>
      </c>
      <c r="E343" s="23">
        <v>169</v>
      </c>
      <c r="F343" s="19">
        <f t="shared" si="10"/>
        <v>0.76219512195121952</v>
      </c>
      <c r="I343" s="19">
        <f>(I342+F343)</f>
        <v>2513.7411481339218</v>
      </c>
      <c r="J343" s="20"/>
      <c r="L343" t="s">
        <v>264</v>
      </c>
    </row>
    <row r="344" spans="1:12" x14ac:dyDescent="0.35">
      <c r="A344" s="18">
        <v>28857</v>
      </c>
      <c r="B344">
        <v>2</v>
      </c>
      <c r="C344" s="19">
        <v>10</v>
      </c>
      <c r="D344" t="s">
        <v>214</v>
      </c>
      <c r="E344" s="23">
        <v>170</v>
      </c>
      <c r="F344" s="19">
        <f t="shared" si="10"/>
        <v>3.0487804878048781</v>
      </c>
      <c r="H344" s="19">
        <f>SUM(F342:F344)</f>
        <v>4.5731707317073171</v>
      </c>
      <c r="I344" s="19">
        <f>(I342+F344)</f>
        <v>2516.0277334997754</v>
      </c>
      <c r="L344" t="s">
        <v>265</v>
      </c>
    </row>
    <row r="345" spans="1:12" x14ac:dyDescent="0.35">
      <c r="A345" s="18">
        <v>28857</v>
      </c>
      <c r="B345">
        <v>1</v>
      </c>
      <c r="C345" s="19">
        <v>17.5</v>
      </c>
      <c r="D345" t="s">
        <v>141</v>
      </c>
      <c r="E345" s="23">
        <v>171</v>
      </c>
      <c r="F345" s="19">
        <f t="shared" si="10"/>
        <v>5.3353658536585371</v>
      </c>
      <c r="I345" s="19">
        <f>(I343+F345)</f>
        <v>2519.0765139875803</v>
      </c>
    </row>
    <row r="346" spans="1:12" x14ac:dyDescent="0.35">
      <c r="A346" s="18">
        <v>28857</v>
      </c>
      <c r="B346">
        <v>1</v>
      </c>
      <c r="C346" s="19">
        <v>8.5</v>
      </c>
      <c r="D346" t="s">
        <v>214</v>
      </c>
      <c r="E346" s="23">
        <v>172</v>
      </c>
      <c r="F346" s="19">
        <f t="shared" si="10"/>
        <v>2.5914634146341466</v>
      </c>
      <c r="I346" s="19">
        <f>(I345+F346)</f>
        <v>2521.6679774022145</v>
      </c>
      <c r="L346" t="s">
        <v>266</v>
      </c>
    </row>
    <row r="347" spans="1:12" x14ac:dyDescent="0.35">
      <c r="A347" s="18">
        <v>28857</v>
      </c>
      <c r="B347">
        <v>1</v>
      </c>
      <c r="C347" s="19">
        <v>18.5</v>
      </c>
      <c r="D347" t="s">
        <v>141</v>
      </c>
      <c r="E347" s="23">
        <v>173</v>
      </c>
      <c r="F347" s="19">
        <f t="shared" si="10"/>
        <v>5.6402439024390247</v>
      </c>
      <c r="I347" s="19">
        <f>(I346+F347)</f>
        <v>2527.3082213046537</v>
      </c>
      <c r="L347" t="s">
        <v>267</v>
      </c>
    </row>
    <row r="348" spans="1:12" x14ac:dyDescent="0.35">
      <c r="A348" s="18">
        <v>28857</v>
      </c>
      <c r="B348">
        <v>1</v>
      </c>
      <c r="C348" s="19">
        <v>10.5</v>
      </c>
      <c r="D348" t="s">
        <v>214</v>
      </c>
      <c r="E348" s="23">
        <v>174</v>
      </c>
      <c r="F348" s="19">
        <f t="shared" si="10"/>
        <v>3.2012195121951224</v>
      </c>
      <c r="I348" s="19">
        <f>(I347+F348)</f>
        <v>2530.5094408168488</v>
      </c>
      <c r="J348" s="20" t="s">
        <v>165</v>
      </c>
      <c r="L348" t="s">
        <v>268</v>
      </c>
    </row>
    <row r="349" spans="1:12" x14ac:dyDescent="0.35">
      <c r="A349" s="18">
        <v>28857</v>
      </c>
      <c r="B349">
        <v>1</v>
      </c>
      <c r="C349" s="19">
        <v>57.9</v>
      </c>
      <c r="D349" t="s">
        <v>141</v>
      </c>
      <c r="E349" s="23">
        <v>175</v>
      </c>
      <c r="F349" s="19">
        <f t="shared" si="10"/>
        <v>17.652439024390244</v>
      </c>
      <c r="I349" s="19">
        <f t="shared" ref="I349:I374" si="12">I348+F349</f>
        <v>2548.1618798412392</v>
      </c>
      <c r="L349" t="s">
        <v>269</v>
      </c>
    </row>
    <row r="350" spans="1:12" x14ac:dyDescent="0.35">
      <c r="A350" s="18">
        <v>28857</v>
      </c>
      <c r="B350">
        <v>1</v>
      </c>
      <c r="C350" s="19">
        <v>10</v>
      </c>
      <c r="D350" t="s">
        <v>214</v>
      </c>
      <c r="E350" s="23">
        <v>176</v>
      </c>
      <c r="F350" s="19">
        <f t="shared" si="10"/>
        <v>3.0487804878048781</v>
      </c>
      <c r="I350" s="19">
        <f t="shared" si="12"/>
        <v>2551.210660329044</v>
      </c>
      <c r="L350" t="s">
        <v>270</v>
      </c>
    </row>
    <row r="351" spans="1:12" x14ac:dyDescent="0.35">
      <c r="A351" s="18">
        <v>28857</v>
      </c>
      <c r="B351">
        <v>1</v>
      </c>
      <c r="C351" s="19">
        <v>76.5</v>
      </c>
      <c r="D351" t="s">
        <v>141</v>
      </c>
      <c r="E351" s="23">
        <v>177</v>
      </c>
      <c r="F351" s="19">
        <f t="shared" si="10"/>
        <v>23.323170731707318</v>
      </c>
      <c r="I351" s="19">
        <f t="shared" si="12"/>
        <v>2574.5338310607513</v>
      </c>
    </row>
    <row r="352" spans="1:12" x14ac:dyDescent="0.35">
      <c r="A352" s="18">
        <v>28857</v>
      </c>
      <c r="B352">
        <v>1</v>
      </c>
      <c r="C352" s="19">
        <v>13</v>
      </c>
      <c r="D352" t="s">
        <v>214</v>
      </c>
      <c r="E352" s="23">
        <v>178</v>
      </c>
      <c r="F352" s="19">
        <f t="shared" si="10"/>
        <v>3.9634146341463419</v>
      </c>
      <c r="I352" s="19">
        <f t="shared" si="12"/>
        <v>2578.4972456948976</v>
      </c>
      <c r="L352" t="s">
        <v>271</v>
      </c>
    </row>
    <row r="353" spans="1:12" x14ac:dyDescent="0.35">
      <c r="A353" s="18">
        <v>28857</v>
      </c>
      <c r="B353">
        <v>1</v>
      </c>
      <c r="C353" s="19">
        <v>10.5</v>
      </c>
      <c r="D353" t="s">
        <v>141</v>
      </c>
      <c r="E353" s="23">
        <v>179</v>
      </c>
      <c r="F353" s="19">
        <f t="shared" si="10"/>
        <v>3.2012195121951224</v>
      </c>
      <c r="I353" s="19">
        <f t="shared" si="12"/>
        <v>2581.6984652070928</v>
      </c>
      <c r="L353" t="s">
        <v>272</v>
      </c>
    </row>
    <row r="354" spans="1:12" x14ac:dyDescent="0.35">
      <c r="A354" s="18">
        <v>28857</v>
      </c>
      <c r="B354">
        <v>1</v>
      </c>
      <c r="C354" s="19">
        <v>32</v>
      </c>
      <c r="D354" t="s">
        <v>214</v>
      </c>
      <c r="E354" s="23">
        <v>180</v>
      </c>
      <c r="F354" s="19">
        <f t="shared" si="10"/>
        <v>9.7560975609756095</v>
      </c>
      <c r="I354" s="19">
        <f t="shared" si="12"/>
        <v>2591.4545627680686</v>
      </c>
      <c r="J354" s="20" t="s">
        <v>273</v>
      </c>
      <c r="L354" t="s">
        <v>274</v>
      </c>
    </row>
    <row r="355" spans="1:12" x14ac:dyDescent="0.35">
      <c r="A355" s="18">
        <v>28857</v>
      </c>
      <c r="B355">
        <v>1</v>
      </c>
      <c r="C355" s="19">
        <v>133.5</v>
      </c>
      <c r="D355" t="s">
        <v>141</v>
      </c>
      <c r="E355" s="23">
        <v>181</v>
      </c>
      <c r="F355" s="19">
        <f t="shared" si="10"/>
        <v>40.701219512195124</v>
      </c>
      <c r="I355" s="19">
        <f t="shared" si="12"/>
        <v>2632.1557822802638</v>
      </c>
      <c r="L355" t="s">
        <v>275</v>
      </c>
    </row>
    <row r="356" spans="1:12" x14ac:dyDescent="0.35">
      <c r="A356" s="18">
        <v>28857</v>
      </c>
      <c r="B356">
        <v>1</v>
      </c>
      <c r="C356" s="19">
        <v>27.5</v>
      </c>
      <c r="D356" t="s">
        <v>145</v>
      </c>
      <c r="E356" s="23">
        <v>182</v>
      </c>
      <c r="F356" s="19">
        <f t="shared" si="10"/>
        <v>8.3841463414634152</v>
      </c>
      <c r="I356" s="19">
        <f t="shared" si="12"/>
        <v>2640.5399286217271</v>
      </c>
      <c r="L356" t="s">
        <v>276</v>
      </c>
    </row>
    <row r="357" spans="1:12" x14ac:dyDescent="0.35">
      <c r="A357" s="18">
        <v>28857</v>
      </c>
      <c r="B357">
        <v>1</v>
      </c>
      <c r="C357" s="19">
        <v>50</v>
      </c>
      <c r="D357" t="s">
        <v>141</v>
      </c>
      <c r="E357" s="23">
        <v>183</v>
      </c>
      <c r="F357" s="19">
        <f t="shared" si="10"/>
        <v>15.24390243902439</v>
      </c>
      <c r="I357" s="19">
        <f t="shared" si="12"/>
        <v>2655.7838310607513</v>
      </c>
    </row>
    <row r="358" spans="1:12" x14ac:dyDescent="0.35">
      <c r="A358" s="18">
        <v>28857</v>
      </c>
      <c r="B358">
        <v>1</v>
      </c>
      <c r="C358" s="19">
        <v>15</v>
      </c>
      <c r="D358" t="s">
        <v>214</v>
      </c>
      <c r="E358" s="23">
        <v>184</v>
      </c>
      <c r="F358" s="19">
        <f t="shared" si="10"/>
        <v>4.5731707317073171</v>
      </c>
      <c r="I358" s="19">
        <f t="shared" si="12"/>
        <v>2660.3570017924585</v>
      </c>
      <c r="J358" s="20" t="s">
        <v>277</v>
      </c>
      <c r="L358" t="s">
        <v>278</v>
      </c>
    </row>
    <row r="359" spans="1:12" x14ac:dyDescent="0.35">
      <c r="A359" s="18">
        <v>28858</v>
      </c>
      <c r="B359">
        <v>2</v>
      </c>
      <c r="C359" s="19">
        <v>104.5</v>
      </c>
      <c r="D359" t="s">
        <v>141</v>
      </c>
      <c r="E359" s="23">
        <v>185</v>
      </c>
      <c r="F359" s="19">
        <f t="shared" si="10"/>
        <v>31.859756097560979</v>
      </c>
      <c r="I359" s="19">
        <f t="shared" si="12"/>
        <v>2692.2167578900194</v>
      </c>
    </row>
    <row r="360" spans="1:12" x14ac:dyDescent="0.35">
      <c r="A360" s="18">
        <v>28858</v>
      </c>
      <c r="B360">
        <v>2</v>
      </c>
      <c r="C360" s="19">
        <v>18.5</v>
      </c>
      <c r="D360" t="s">
        <v>214</v>
      </c>
      <c r="E360" s="23">
        <v>186</v>
      </c>
      <c r="F360" s="19">
        <f t="shared" ref="F360:F413" si="13">(C360/3.28)</f>
        <v>5.6402439024390247</v>
      </c>
      <c r="I360" s="19">
        <f t="shared" si="12"/>
        <v>2697.8570017924585</v>
      </c>
      <c r="J360" s="20" t="s">
        <v>279</v>
      </c>
      <c r="L360" t="s">
        <v>280</v>
      </c>
    </row>
    <row r="361" spans="1:12" x14ac:dyDescent="0.35">
      <c r="A361" s="18">
        <v>28858</v>
      </c>
      <c r="B361">
        <v>1</v>
      </c>
      <c r="C361" s="19">
        <v>132.5</v>
      </c>
      <c r="D361" t="s">
        <v>141</v>
      </c>
      <c r="E361" s="23">
        <v>187</v>
      </c>
      <c r="F361" s="19">
        <f t="shared" si="13"/>
        <v>40.396341463414636</v>
      </c>
      <c r="I361" s="19">
        <f t="shared" si="12"/>
        <v>2738.253343255873</v>
      </c>
    </row>
    <row r="362" spans="1:12" x14ac:dyDescent="0.35">
      <c r="A362" s="18">
        <v>28858</v>
      </c>
      <c r="B362">
        <v>1</v>
      </c>
      <c r="C362" s="19">
        <v>66</v>
      </c>
      <c r="D362" t="s">
        <v>214</v>
      </c>
      <c r="E362" s="23">
        <v>188</v>
      </c>
      <c r="F362" s="19">
        <f t="shared" si="13"/>
        <v>20.121951219512198</v>
      </c>
      <c r="I362" s="19">
        <f t="shared" si="12"/>
        <v>2758.3752944753851</v>
      </c>
      <c r="J362" s="20" t="s">
        <v>281</v>
      </c>
      <c r="L362" t="s">
        <v>282</v>
      </c>
    </row>
    <row r="363" spans="1:12" x14ac:dyDescent="0.35">
      <c r="A363" s="18">
        <v>28858</v>
      </c>
      <c r="B363">
        <v>1</v>
      </c>
      <c r="C363" s="19">
        <v>51.5</v>
      </c>
      <c r="D363" t="s">
        <v>141</v>
      </c>
      <c r="E363" s="23">
        <v>189</v>
      </c>
      <c r="F363" s="19">
        <f t="shared" si="13"/>
        <v>15.701219512195124</v>
      </c>
      <c r="I363" s="19">
        <f t="shared" si="12"/>
        <v>2774.0765139875803</v>
      </c>
      <c r="J363" s="20"/>
    </row>
    <row r="364" spans="1:12" x14ac:dyDescent="0.35">
      <c r="A364" s="18">
        <v>28861</v>
      </c>
      <c r="B364">
        <v>2</v>
      </c>
      <c r="C364" s="19">
        <v>16</v>
      </c>
      <c r="D364" t="s">
        <v>214</v>
      </c>
      <c r="E364" s="23">
        <v>190</v>
      </c>
      <c r="F364" s="19">
        <f t="shared" si="13"/>
        <v>4.8780487804878048</v>
      </c>
      <c r="I364" s="19">
        <f t="shared" si="12"/>
        <v>2778.9545627680682</v>
      </c>
      <c r="L364" t="s">
        <v>283</v>
      </c>
    </row>
    <row r="365" spans="1:12" x14ac:dyDescent="0.35">
      <c r="A365" s="18">
        <v>28861</v>
      </c>
      <c r="B365">
        <v>2</v>
      </c>
      <c r="C365" s="19">
        <v>17.2</v>
      </c>
      <c r="D365" t="s">
        <v>141</v>
      </c>
      <c r="E365" s="23">
        <v>191</v>
      </c>
      <c r="F365" s="19">
        <f t="shared" si="13"/>
        <v>5.2439024390243905</v>
      </c>
      <c r="I365" s="19">
        <f t="shared" si="12"/>
        <v>2784.1984652070923</v>
      </c>
    </row>
    <row r="366" spans="1:12" x14ac:dyDescent="0.35">
      <c r="A366" s="18">
        <v>28861</v>
      </c>
      <c r="B366">
        <v>1</v>
      </c>
      <c r="C366" s="19">
        <v>10</v>
      </c>
      <c r="D366" t="s">
        <v>214</v>
      </c>
      <c r="E366" s="23">
        <v>192</v>
      </c>
      <c r="F366" s="19">
        <f t="shared" si="13"/>
        <v>3.0487804878048781</v>
      </c>
      <c r="I366" s="19">
        <f t="shared" si="12"/>
        <v>2787.2472456948972</v>
      </c>
      <c r="L366" t="s">
        <v>284</v>
      </c>
    </row>
    <row r="367" spans="1:12" x14ac:dyDescent="0.35">
      <c r="A367" s="18">
        <v>28861</v>
      </c>
      <c r="B367">
        <v>1</v>
      </c>
      <c r="C367" s="19">
        <v>43.3</v>
      </c>
      <c r="D367" t="s">
        <v>141</v>
      </c>
      <c r="E367" s="23">
        <v>193</v>
      </c>
      <c r="F367" s="19">
        <f t="shared" si="13"/>
        <v>13.201219512195122</v>
      </c>
      <c r="I367" s="19">
        <f t="shared" si="12"/>
        <v>2800.4484652070923</v>
      </c>
    </row>
    <row r="368" spans="1:12" x14ac:dyDescent="0.35">
      <c r="A368" s="18">
        <v>28861</v>
      </c>
      <c r="B368">
        <v>1</v>
      </c>
      <c r="C368" s="19">
        <v>12.5</v>
      </c>
      <c r="D368" t="s">
        <v>214</v>
      </c>
      <c r="E368" s="23">
        <v>194</v>
      </c>
      <c r="F368" s="19">
        <f t="shared" si="13"/>
        <v>3.8109756097560976</v>
      </c>
      <c r="I368" s="19">
        <f t="shared" si="12"/>
        <v>2804.2594408168484</v>
      </c>
      <c r="L368" t="s">
        <v>285</v>
      </c>
    </row>
    <row r="369" spans="1:12" x14ac:dyDescent="0.35">
      <c r="A369" s="18">
        <v>28861</v>
      </c>
      <c r="B369">
        <v>1</v>
      </c>
      <c r="C369" s="19">
        <v>45.5</v>
      </c>
      <c r="D369" t="s">
        <v>141</v>
      </c>
      <c r="E369" s="23">
        <v>195</v>
      </c>
      <c r="F369" s="19">
        <f t="shared" si="13"/>
        <v>13.871951219512196</v>
      </c>
      <c r="I369" s="19">
        <f t="shared" si="12"/>
        <v>2818.1313920363605</v>
      </c>
    </row>
    <row r="370" spans="1:12" x14ac:dyDescent="0.35">
      <c r="A370" s="18">
        <v>28861</v>
      </c>
      <c r="B370">
        <v>1</v>
      </c>
      <c r="C370" s="19">
        <v>17</v>
      </c>
      <c r="D370" t="s">
        <v>214</v>
      </c>
      <c r="E370" s="23">
        <v>196</v>
      </c>
      <c r="F370" s="19">
        <f t="shared" si="13"/>
        <v>5.1829268292682933</v>
      </c>
      <c r="I370" s="19">
        <f t="shared" si="12"/>
        <v>2823.3143188656286</v>
      </c>
      <c r="J370" s="20" t="s">
        <v>286</v>
      </c>
      <c r="L370" t="s">
        <v>287</v>
      </c>
    </row>
    <row r="371" spans="1:12" x14ac:dyDescent="0.35">
      <c r="A371" s="18">
        <v>28862</v>
      </c>
      <c r="B371">
        <v>1</v>
      </c>
      <c r="C371" s="19">
        <v>28.9</v>
      </c>
      <c r="D371" t="s">
        <v>141</v>
      </c>
      <c r="E371" s="23">
        <v>197</v>
      </c>
      <c r="F371" s="19">
        <f t="shared" si="13"/>
        <v>8.8109756097560972</v>
      </c>
      <c r="I371" s="19">
        <f t="shared" si="12"/>
        <v>2832.1252944753846</v>
      </c>
    </row>
    <row r="372" spans="1:12" x14ac:dyDescent="0.35">
      <c r="A372" s="18">
        <v>28862</v>
      </c>
      <c r="B372">
        <v>1</v>
      </c>
      <c r="C372" s="19">
        <v>27</v>
      </c>
      <c r="D372" t="s">
        <v>214</v>
      </c>
      <c r="E372" s="23">
        <v>198</v>
      </c>
      <c r="F372" s="19">
        <f t="shared" si="13"/>
        <v>8.2317073170731714</v>
      </c>
      <c r="I372" s="19">
        <f t="shared" si="12"/>
        <v>2840.3570017924576</v>
      </c>
      <c r="L372" t="s">
        <v>288</v>
      </c>
    </row>
    <row r="373" spans="1:12" x14ac:dyDescent="0.35">
      <c r="A373" s="18">
        <v>28862</v>
      </c>
      <c r="B373">
        <v>1</v>
      </c>
      <c r="C373" s="19">
        <v>23.75</v>
      </c>
      <c r="D373" t="s">
        <v>141</v>
      </c>
      <c r="E373" s="23">
        <v>199</v>
      </c>
      <c r="F373" s="19">
        <f t="shared" si="13"/>
        <v>7.2408536585365857</v>
      </c>
      <c r="I373" s="19">
        <f t="shared" si="12"/>
        <v>2847.5978554509943</v>
      </c>
    </row>
    <row r="374" spans="1:12" x14ac:dyDescent="0.35">
      <c r="A374" s="18">
        <v>28862</v>
      </c>
      <c r="B374">
        <v>1</v>
      </c>
      <c r="C374" s="19">
        <v>11</v>
      </c>
      <c r="D374" t="s">
        <v>214</v>
      </c>
      <c r="E374" s="23">
        <v>200</v>
      </c>
      <c r="F374" s="19">
        <f t="shared" si="13"/>
        <v>3.3536585365853662</v>
      </c>
      <c r="I374" s="19">
        <f t="shared" si="12"/>
        <v>2850.9515139875798</v>
      </c>
      <c r="L374" t="s">
        <v>289</v>
      </c>
    </row>
    <row r="375" spans="1:12" x14ac:dyDescent="0.35">
      <c r="A375" s="18">
        <v>28862</v>
      </c>
      <c r="B375">
        <v>2</v>
      </c>
      <c r="C375" s="19">
        <v>54.96</v>
      </c>
      <c r="D375" t="s">
        <v>141</v>
      </c>
      <c r="E375" s="23">
        <v>201</v>
      </c>
      <c r="F375" s="19">
        <f t="shared" si="13"/>
        <v>16.756097560975611</v>
      </c>
    </row>
    <row r="376" spans="1:12" x14ac:dyDescent="0.35">
      <c r="A376" s="18">
        <v>28862</v>
      </c>
      <c r="B376">
        <v>2</v>
      </c>
      <c r="C376" s="19">
        <v>13.5</v>
      </c>
      <c r="D376" t="s">
        <v>141</v>
      </c>
      <c r="E376" s="23">
        <v>201</v>
      </c>
      <c r="F376" s="19">
        <f t="shared" si="13"/>
        <v>4.1158536585365857</v>
      </c>
      <c r="H376" s="19">
        <f>SUM(F375:F376)</f>
        <v>20.871951219512198</v>
      </c>
      <c r="I376" s="19">
        <f>(I374+H376)</f>
        <v>2871.8234652070919</v>
      </c>
    </row>
    <row r="377" spans="1:12" x14ac:dyDescent="0.35">
      <c r="A377" s="18">
        <v>28862</v>
      </c>
      <c r="B377">
        <v>2</v>
      </c>
      <c r="C377" s="19">
        <v>31</v>
      </c>
      <c r="D377" t="s">
        <v>214</v>
      </c>
      <c r="E377" s="23">
        <v>202</v>
      </c>
      <c r="F377" s="19">
        <f t="shared" si="13"/>
        <v>9.4512195121951219</v>
      </c>
      <c r="I377" s="19">
        <f t="shared" ref="I377:I413" si="14">(I376+F377)</f>
        <v>2881.2746847192871</v>
      </c>
      <c r="L377" t="s">
        <v>290</v>
      </c>
    </row>
    <row r="378" spans="1:12" x14ac:dyDescent="0.35">
      <c r="A378" s="18">
        <v>28862</v>
      </c>
      <c r="B378">
        <v>3</v>
      </c>
      <c r="C378" s="19">
        <v>27.16</v>
      </c>
      <c r="D378" t="s">
        <v>141</v>
      </c>
      <c r="E378" s="23">
        <v>203</v>
      </c>
      <c r="F378" s="19">
        <f t="shared" si="13"/>
        <v>8.2804878048780495</v>
      </c>
      <c r="I378" s="19">
        <f t="shared" si="14"/>
        <v>2889.5551725241653</v>
      </c>
    </row>
    <row r="379" spans="1:12" x14ac:dyDescent="0.35">
      <c r="A379" s="18">
        <v>28862</v>
      </c>
      <c r="B379">
        <v>3</v>
      </c>
      <c r="C379" s="19">
        <v>40.5</v>
      </c>
      <c r="D379" t="s">
        <v>214</v>
      </c>
      <c r="E379" s="23">
        <v>204</v>
      </c>
      <c r="F379" s="19">
        <f t="shared" si="13"/>
        <v>12.347560975609756</v>
      </c>
      <c r="I379" s="19">
        <f t="shared" si="14"/>
        <v>2901.902733499775</v>
      </c>
      <c r="J379" s="20" t="s">
        <v>291</v>
      </c>
      <c r="L379" t="s">
        <v>292</v>
      </c>
    </row>
    <row r="380" spans="1:12" x14ac:dyDescent="0.35">
      <c r="A380" s="18">
        <v>28863</v>
      </c>
      <c r="B380">
        <v>3</v>
      </c>
      <c r="C380" s="19">
        <v>58.4</v>
      </c>
      <c r="D380" t="s">
        <v>141</v>
      </c>
      <c r="E380" s="23">
        <v>205</v>
      </c>
      <c r="F380" s="19">
        <f t="shared" si="13"/>
        <v>17.804878048780488</v>
      </c>
      <c r="I380" s="19">
        <f t="shared" si="14"/>
        <v>2919.7076115485556</v>
      </c>
    </row>
    <row r="381" spans="1:12" x14ac:dyDescent="0.35">
      <c r="A381" s="18">
        <v>28863</v>
      </c>
      <c r="B381">
        <v>3</v>
      </c>
      <c r="C381" s="19">
        <v>88.6</v>
      </c>
      <c r="D381" t="s">
        <v>214</v>
      </c>
      <c r="E381" s="23">
        <v>206</v>
      </c>
      <c r="F381" s="19">
        <f t="shared" si="13"/>
        <v>27.012195121951219</v>
      </c>
      <c r="I381" s="19">
        <f t="shared" si="14"/>
        <v>2946.7198066705068</v>
      </c>
      <c r="J381" s="20" t="s">
        <v>293</v>
      </c>
      <c r="L381" t="s">
        <v>294</v>
      </c>
    </row>
    <row r="382" spans="1:12" x14ac:dyDescent="0.35">
      <c r="A382" s="18">
        <v>28863</v>
      </c>
      <c r="B382">
        <v>1</v>
      </c>
      <c r="C382" s="19">
        <v>11.2</v>
      </c>
      <c r="D382" t="s">
        <v>141</v>
      </c>
      <c r="E382" s="23">
        <v>207</v>
      </c>
      <c r="F382" s="19">
        <f t="shared" si="13"/>
        <v>3.4146341463414633</v>
      </c>
      <c r="I382" s="19">
        <f t="shared" si="14"/>
        <v>2950.1344408168484</v>
      </c>
    </row>
    <row r="383" spans="1:12" x14ac:dyDescent="0.35">
      <c r="A383" s="18">
        <v>28863</v>
      </c>
      <c r="B383">
        <v>1</v>
      </c>
      <c r="C383" s="19">
        <v>12.3</v>
      </c>
      <c r="D383" t="s">
        <v>214</v>
      </c>
      <c r="E383" s="23">
        <v>208</v>
      </c>
      <c r="F383" s="19">
        <f t="shared" si="13"/>
        <v>3.7500000000000004</v>
      </c>
      <c r="I383" s="19">
        <f t="shared" si="14"/>
        <v>2953.8844408168484</v>
      </c>
      <c r="L383" t="s">
        <v>295</v>
      </c>
    </row>
    <row r="384" spans="1:12" x14ac:dyDescent="0.35">
      <c r="A384" s="18">
        <v>28863</v>
      </c>
      <c r="B384">
        <v>1</v>
      </c>
      <c r="C384" s="19">
        <v>15.41</v>
      </c>
      <c r="D384" t="s">
        <v>141</v>
      </c>
      <c r="E384" s="23">
        <v>209</v>
      </c>
      <c r="F384" s="19">
        <f t="shared" si="13"/>
        <v>4.6981707317073171</v>
      </c>
      <c r="I384" s="19">
        <f t="shared" si="14"/>
        <v>2958.5826115485556</v>
      </c>
    </row>
    <row r="385" spans="1:12" x14ac:dyDescent="0.35">
      <c r="A385" s="18">
        <v>28863</v>
      </c>
      <c r="B385">
        <v>1</v>
      </c>
      <c r="C385" s="19">
        <v>26</v>
      </c>
      <c r="D385" t="s">
        <v>214</v>
      </c>
      <c r="E385" s="23">
        <v>210</v>
      </c>
      <c r="F385" s="19">
        <f t="shared" si="13"/>
        <v>7.9268292682926838</v>
      </c>
      <c r="I385" s="19">
        <f t="shared" si="14"/>
        <v>2966.5094408168484</v>
      </c>
      <c r="L385" t="s">
        <v>296</v>
      </c>
    </row>
    <row r="386" spans="1:12" x14ac:dyDescent="0.35">
      <c r="A386" s="18">
        <v>28863</v>
      </c>
      <c r="B386">
        <v>1</v>
      </c>
      <c r="C386" s="19">
        <v>123.8</v>
      </c>
      <c r="D386" t="s">
        <v>141</v>
      </c>
      <c r="E386" s="23">
        <v>211</v>
      </c>
      <c r="F386" s="19">
        <f t="shared" si="13"/>
        <v>37.743902439024389</v>
      </c>
      <c r="I386" s="19">
        <f t="shared" si="14"/>
        <v>3004.2533432558726</v>
      </c>
      <c r="L386" t="s">
        <v>297</v>
      </c>
    </row>
    <row r="387" spans="1:12" x14ac:dyDescent="0.35">
      <c r="A387" s="18">
        <v>28863</v>
      </c>
      <c r="B387">
        <v>1</v>
      </c>
      <c r="C387" s="19">
        <v>10</v>
      </c>
      <c r="D387" t="s">
        <v>152</v>
      </c>
      <c r="E387" s="23">
        <v>212</v>
      </c>
      <c r="F387" s="19">
        <f t="shared" si="13"/>
        <v>3.0487804878048781</v>
      </c>
      <c r="I387" s="19">
        <f t="shared" si="14"/>
        <v>3007.3021237436774</v>
      </c>
      <c r="L387" t="s">
        <v>298</v>
      </c>
    </row>
    <row r="388" spans="1:12" x14ac:dyDescent="0.35">
      <c r="A388" s="18">
        <v>28863</v>
      </c>
      <c r="B388">
        <v>1</v>
      </c>
      <c r="C388" s="19">
        <v>22.3</v>
      </c>
      <c r="D388" t="s">
        <v>141</v>
      </c>
      <c r="E388" s="23">
        <v>213</v>
      </c>
      <c r="F388" s="19">
        <f t="shared" si="13"/>
        <v>6.798780487804879</v>
      </c>
      <c r="H388" s="19"/>
      <c r="I388" s="19">
        <f t="shared" si="14"/>
        <v>3014.1009042314822</v>
      </c>
    </row>
    <row r="389" spans="1:12" x14ac:dyDescent="0.35">
      <c r="A389" s="18">
        <v>28863</v>
      </c>
      <c r="B389">
        <v>1</v>
      </c>
      <c r="C389" s="19">
        <v>38.5</v>
      </c>
      <c r="D389" t="s">
        <v>214</v>
      </c>
      <c r="E389" s="23">
        <v>214</v>
      </c>
      <c r="F389" s="19">
        <f t="shared" si="13"/>
        <v>11.737804878048781</v>
      </c>
      <c r="I389" s="19">
        <f t="shared" si="14"/>
        <v>3025.838709109531</v>
      </c>
      <c r="J389" s="20" t="s">
        <v>299</v>
      </c>
    </row>
    <row r="390" spans="1:12" x14ac:dyDescent="0.35">
      <c r="A390" s="18">
        <v>28863</v>
      </c>
      <c r="B390">
        <v>2</v>
      </c>
      <c r="C390" s="19">
        <v>4.5</v>
      </c>
      <c r="D390" t="s">
        <v>141</v>
      </c>
      <c r="E390" s="23">
        <v>215</v>
      </c>
      <c r="F390" s="19">
        <f t="shared" si="13"/>
        <v>1.3719512195121952</v>
      </c>
      <c r="I390" s="19">
        <f t="shared" si="14"/>
        <v>3027.2106603290431</v>
      </c>
    </row>
    <row r="391" spans="1:12" x14ac:dyDescent="0.35">
      <c r="A391" s="18">
        <v>28863</v>
      </c>
      <c r="B391">
        <v>2</v>
      </c>
      <c r="C391" s="19">
        <v>12.1</v>
      </c>
      <c r="D391" t="s">
        <v>214</v>
      </c>
      <c r="E391" s="23">
        <v>216</v>
      </c>
      <c r="F391" s="19">
        <f t="shared" si="13"/>
        <v>3.6890243902439024</v>
      </c>
      <c r="I391" s="19">
        <f t="shared" si="14"/>
        <v>3030.8996847192871</v>
      </c>
      <c r="L391" t="s">
        <v>300</v>
      </c>
    </row>
    <row r="392" spans="1:12" x14ac:dyDescent="0.35">
      <c r="A392" s="18">
        <v>28863</v>
      </c>
      <c r="B392">
        <v>2</v>
      </c>
      <c r="C392" s="19">
        <v>31.9</v>
      </c>
      <c r="D392" t="s">
        <v>141</v>
      </c>
      <c r="E392" s="23">
        <v>217</v>
      </c>
      <c r="F392" s="19">
        <f t="shared" si="13"/>
        <v>9.7256097560975618</v>
      </c>
      <c r="I392" s="19">
        <f t="shared" si="14"/>
        <v>3040.6252944753846</v>
      </c>
    </row>
    <row r="393" spans="1:12" x14ac:dyDescent="0.35">
      <c r="A393" s="18">
        <v>28863</v>
      </c>
      <c r="B393">
        <v>2</v>
      </c>
      <c r="C393" s="19">
        <v>41.21</v>
      </c>
      <c r="D393" t="s">
        <v>214</v>
      </c>
      <c r="E393" s="23">
        <v>218</v>
      </c>
      <c r="F393" s="19">
        <f t="shared" si="13"/>
        <v>12.564024390243903</v>
      </c>
      <c r="I393" s="19">
        <f t="shared" si="14"/>
        <v>3053.1893188656286</v>
      </c>
      <c r="L393" t="s">
        <v>301</v>
      </c>
    </row>
    <row r="394" spans="1:12" x14ac:dyDescent="0.35">
      <c r="A394" s="18">
        <v>28863</v>
      </c>
      <c r="B394">
        <v>2</v>
      </c>
      <c r="C394" s="19">
        <v>18.53</v>
      </c>
      <c r="D394" t="s">
        <v>141</v>
      </c>
      <c r="E394" s="23">
        <v>219</v>
      </c>
      <c r="F394" s="19">
        <f t="shared" si="13"/>
        <v>5.6493902439024399</v>
      </c>
      <c r="I394" s="19">
        <f t="shared" si="14"/>
        <v>3058.838709109531</v>
      </c>
    </row>
    <row r="395" spans="1:12" x14ac:dyDescent="0.35">
      <c r="A395" s="18">
        <v>28867</v>
      </c>
      <c r="B395">
        <v>2</v>
      </c>
      <c r="C395" s="19">
        <v>35.450000000000003</v>
      </c>
      <c r="D395" t="s">
        <v>214</v>
      </c>
      <c r="E395" s="23">
        <v>220</v>
      </c>
      <c r="F395" s="19">
        <f t="shared" si="13"/>
        <v>10.807926829268295</v>
      </c>
      <c r="I395" s="19">
        <f t="shared" si="14"/>
        <v>3069.6466359387991</v>
      </c>
      <c r="J395" s="20" t="s">
        <v>302</v>
      </c>
      <c r="L395" t="s">
        <v>303</v>
      </c>
    </row>
    <row r="396" spans="1:12" x14ac:dyDescent="0.35">
      <c r="A396" s="18">
        <v>28867</v>
      </c>
      <c r="B396">
        <v>2</v>
      </c>
      <c r="C396" s="19">
        <v>129.91999999999999</v>
      </c>
      <c r="D396" t="s">
        <v>141</v>
      </c>
      <c r="E396" s="23">
        <v>221</v>
      </c>
      <c r="F396" s="19">
        <f t="shared" si="13"/>
        <v>39.609756097560975</v>
      </c>
      <c r="I396" s="19">
        <f t="shared" si="14"/>
        <v>3109.25639203636</v>
      </c>
    </row>
    <row r="397" spans="1:12" x14ac:dyDescent="0.35">
      <c r="A397" s="18">
        <v>28867</v>
      </c>
      <c r="B397">
        <v>1</v>
      </c>
      <c r="C397" s="19">
        <v>40.200000000000003</v>
      </c>
      <c r="D397" t="s">
        <v>214</v>
      </c>
      <c r="E397" s="23">
        <v>222</v>
      </c>
      <c r="F397" s="19">
        <f t="shared" si="13"/>
        <v>12.256097560975611</v>
      </c>
      <c r="I397" s="19">
        <f t="shared" si="14"/>
        <v>3121.5124895973358</v>
      </c>
      <c r="J397" s="20" t="s">
        <v>304</v>
      </c>
      <c r="L397" t="s">
        <v>305</v>
      </c>
    </row>
    <row r="398" spans="1:12" x14ac:dyDescent="0.35">
      <c r="A398" s="18">
        <v>28867</v>
      </c>
      <c r="B398">
        <v>1</v>
      </c>
      <c r="C398" s="19">
        <v>35.6</v>
      </c>
      <c r="D398" t="s">
        <v>141</v>
      </c>
      <c r="E398" s="23">
        <v>223</v>
      </c>
      <c r="F398" s="19">
        <f t="shared" si="13"/>
        <v>10.853658536585368</v>
      </c>
      <c r="I398" s="19">
        <f t="shared" si="14"/>
        <v>3132.3661481339213</v>
      </c>
    </row>
    <row r="399" spans="1:12" x14ac:dyDescent="0.35">
      <c r="A399" s="18">
        <v>28867</v>
      </c>
      <c r="B399">
        <v>1</v>
      </c>
      <c r="C399" s="19">
        <v>24.6</v>
      </c>
      <c r="D399" t="s">
        <v>214</v>
      </c>
      <c r="E399" s="23">
        <v>224</v>
      </c>
      <c r="F399" s="19">
        <f t="shared" si="13"/>
        <v>7.5000000000000009</v>
      </c>
      <c r="I399" s="19">
        <f t="shared" si="14"/>
        <v>3139.8661481339213</v>
      </c>
      <c r="L399" t="s">
        <v>306</v>
      </c>
    </row>
    <row r="400" spans="1:12" x14ac:dyDescent="0.35">
      <c r="A400" s="18">
        <v>28867</v>
      </c>
      <c r="B400">
        <v>2</v>
      </c>
      <c r="C400" s="19">
        <v>68.19</v>
      </c>
      <c r="D400" t="s">
        <v>141</v>
      </c>
      <c r="E400" s="23">
        <v>225</v>
      </c>
      <c r="F400" s="19">
        <f t="shared" si="13"/>
        <v>20.789634146341463</v>
      </c>
      <c r="I400" s="19">
        <f t="shared" si="14"/>
        <v>3160.6557822802629</v>
      </c>
      <c r="L400" t="s">
        <v>307</v>
      </c>
    </row>
    <row r="401" spans="1:12" x14ac:dyDescent="0.35">
      <c r="A401" s="18">
        <v>28867</v>
      </c>
      <c r="B401">
        <v>2</v>
      </c>
      <c r="C401" s="19">
        <v>6</v>
      </c>
      <c r="D401" t="s">
        <v>150</v>
      </c>
      <c r="E401" s="23">
        <v>226</v>
      </c>
      <c r="F401" s="19">
        <f t="shared" si="13"/>
        <v>1.8292682926829269</v>
      </c>
      <c r="I401" s="19">
        <f t="shared" si="14"/>
        <v>3162.485050572946</v>
      </c>
      <c r="J401" s="20" t="s">
        <v>308</v>
      </c>
      <c r="L401" t="s">
        <v>309</v>
      </c>
    </row>
    <row r="402" spans="1:12" x14ac:dyDescent="0.35">
      <c r="A402" s="18">
        <v>28867</v>
      </c>
      <c r="B402">
        <v>2</v>
      </c>
      <c r="C402" s="19">
        <v>14.5</v>
      </c>
      <c r="D402" t="s">
        <v>141</v>
      </c>
      <c r="E402" s="23">
        <v>227</v>
      </c>
      <c r="F402" s="19">
        <f t="shared" si="13"/>
        <v>4.4207317073170733</v>
      </c>
      <c r="I402" s="19">
        <f t="shared" si="14"/>
        <v>3166.9057822802629</v>
      </c>
    </row>
    <row r="403" spans="1:12" x14ac:dyDescent="0.35">
      <c r="A403" s="18">
        <v>28867</v>
      </c>
      <c r="B403">
        <v>2</v>
      </c>
      <c r="C403" s="19">
        <v>33.6</v>
      </c>
      <c r="D403" t="s">
        <v>214</v>
      </c>
      <c r="E403" s="23">
        <v>228</v>
      </c>
      <c r="F403" s="19">
        <f t="shared" si="13"/>
        <v>10.24390243902439</v>
      </c>
      <c r="I403" s="19">
        <f t="shared" si="14"/>
        <v>3177.1496847192871</v>
      </c>
      <c r="L403" t="s">
        <v>310</v>
      </c>
    </row>
    <row r="404" spans="1:12" x14ac:dyDescent="0.35">
      <c r="A404" s="18">
        <v>28868</v>
      </c>
      <c r="B404">
        <v>2</v>
      </c>
      <c r="C404" s="19">
        <v>17.3</v>
      </c>
      <c r="D404" t="s">
        <v>141</v>
      </c>
      <c r="E404" s="23">
        <v>229</v>
      </c>
      <c r="F404" s="19">
        <f t="shared" si="13"/>
        <v>5.2743902439024399</v>
      </c>
      <c r="I404" s="19">
        <f t="shared" si="14"/>
        <v>3182.4240749631895</v>
      </c>
      <c r="K404" s="21">
        <v>110</v>
      </c>
    </row>
    <row r="405" spans="1:12" x14ac:dyDescent="0.35">
      <c r="A405" s="18">
        <v>28868</v>
      </c>
      <c r="B405">
        <v>2</v>
      </c>
      <c r="C405" s="19">
        <v>20.56</v>
      </c>
      <c r="D405" t="s">
        <v>214</v>
      </c>
      <c r="E405" s="23">
        <v>230</v>
      </c>
      <c r="F405" s="19">
        <f t="shared" si="13"/>
        <v>6.2682926829268295</v>
      </c>
      <c r="I405" s="19">
        <f t="shared" si="14"/>
        <v>3188.6923676461165</v>
      </c>
      <c r="L405" t="s">
        <v>311</v>
      </c>
    </row>
    <row r="406" spans="1:12" x14ac:dyDescent="0.35">
      <c r="A406" s="18">
        <v>28868</v>
      </c>
      <c r="B406">
        <v>1</v>
      </c>
      <c r="C406" s="19">
        <v>126.36</v>
      </c>
      <c r="D406" t="s">
        <v>141</v>
      </c>
      <c r="E406" s="23">
        <v>231</v>
      </c>
      <c r="F406" s="19">
        <f t="shared" si="13"/>
        <v>38.524390243902438</v>
      </c>
      <c r="I406" s="19">
        <f t="shared" si="14"/>
        <v>3227.2167578900189</v>
      </c>
      <c r="K406" s="21" t="s">
        <v>312</v>
      </c>
      <c r="L406" t="s">
        <v>313</v>
      </c>
    </row>
    <row r="407" spans="1:12" x14ac:dyDescent="0.35">
      <c r="A407" s="18">
        <v>28868</v>
      </c>
      <c r="B407">
        <v>1</v>
      </c>
      <c r="C407" s="19">
        <v>15</v>
      </c>
      <c r="D407" t="s">
        <v>214</v>
      </c>
      <c r="E407" s="23">
        <v>232</v>
      </c>
      <c r="F407" s="19">
        <f t="shared" si="13"/>
        <v>4.5731707317073171</v>
      </c>
      <c r="I407" s="19">
        <f t="shared" si="14"/>
        <v>3231.7899286217262</v>
      </c>
      <c r="L407" t="s">
        <v>314</v>
      </c>
    </row>
    <row r="408" spans="1:12" x14ac:dyDescent="0.35">
      <c r="A408" s="18">
        <v>28868</v>
      </c>
      <c r="B408">
        <v>1</v>
      </c>
      <c r="C408" s="19">
        <v>25.9</v>
      </c>
      <c r="D408" t="s">
        <v>141</v>
      </c>
      <c r="E408" s="23">
        <v>233</v>
      </c>
      <c r="F408" s="19">
        <f t="shared" si="13"/>
        <v>7.8963414634146343</v>
      </c>
      <c r="I408" s="19">
        <f>(I407+F408)</f>
        <v>3239.6862700851407</v>
      </c>
      <c r="K408" s="21">
        <v>113</v>
      </c>
    </row>
    <row r="409" spans="1:12" x14ac:dyDescent="0.35">
      <c r="A409" s="18">
        <v>28868</v>
      </c>
      <c r="B409">
        <v>1</v>
      </c>
      <c r="C409" s="19">
        <v>10</v>
      </c>
      <c r="D409" t="s">
        <v>214</v>
      </c>
      <c r="E409" s="23">
        <v>234</v>
      </c>
      <c r="F409" s="19">
        <f t="shared" si="13"/>
        <v>3.0487804878048781</v>
      </c>
      <c r="I409" s="19">
        <f t="shared" si="14"/>
        <v>3242.7350505729455</v>
      </c>
    </row>
    <row r="410" spans="1:12" x14ac:dyDescent="0.35">
      <c r="A410" s="18">
        <v>28868</v>
      </c>
      <c r="B410">
        <v>1</v>
      </c>
      <c r="C410" s="19">
        <v>27.5</v>
      </c>
      <c r="D410" t="s">
        <v>141</v>
      </c>
      <c r="E410" s="23">
        <v>235</v>
      </c>
      <c r="F410" s="19">
        <f t="shared" si="13"/>
        <v>8.3841463414634152</v>
      </c>
      <c r="I410" s="19">
        <f t="shared" si="14"/>
        <v>3251.1191969144088</v>
      </c>
    </row>
    <row r="411" spans="1:12" x14ac:dyDescent="0.35">
      <c r="A411" s="18">
        <v>28868</v>
      </c>
      <c r="B411">
        <v>1</v>
      </c>
      <c r="C411" s="19">
        <v>11.1</v>
      </c>
      <c r="D411" t="s">
        <v>214</v>
      </c>
      <c r="E411" s="23">
        <v>236</v>
      </c>
      <c r="F411" s="19">
        <f t="shared" si="13"/>
        <v>3.3841463414634148</v>
      </c>
      <c r="I411" s="19">
        <f t="shared" si="14"/>
        <v>3254.5033432558721</v>
      </c>
    </row>
    <row r="412" spans="1:12" x14ac:dyDescent="0.35">
      <c r="A412" s="18">
        <v>28868</v>
      </c>
      <c r="B412">
        <v>1</v>
      </c>
      <c r="C412" s="19">
        <v>21.9</v>
      </c>
      <c r="D412" t="s">
        <v>141</v>
      </c>
      <c r="E412" s="23">
        <v>237</v>
      </c>
      <c r="F412" s="19">
        <f t="shared" si="13"/>
        <v>6.6768292682926829</v>
      </c>
      <c r="I412" s="19">
        <f t="shared" si="14"/>
        <v>3261.1801725241648</v>
      </c>
      <c r="K412" s="21">
        <v>114</v>
      </c>
      <c r="L412" t="s">
        <v>315</v>
      </c>
    </row>
    <row r="413" spans="1:12" x14ac:dyDescent="0.35">
      <c r="A413" s="18">
        <v>28868</v>
      </c>
      <c r="B413">
        <v>1</v>
      </c>
      <c r="C413" s="19">
        <v>10</v>
      </c>
      <c r="D413" t="s">
        <v>214</v>
      </c>
      <c r="E413" s="23">
        <v>238</v>
      </c>
      <c r="F413" s="19">
        <f t="shared" si="13"/>
        <v>3.0487804878048781</v>
      </c>
      <c r="I413" s="19">
        <f t="shared" si="14"/>
        <v>3264.2289530119697</v>
      </c>
      <c r="J413" s="20" t="s">
        <v>316</v>
      </c>
      <c r="L413" t="s">
        <v>317</v>
      </c>
    </row>
    <row r="414" spans="1:12" x14ac:dyDescent="0.35">
      <c r="A414" s="18">
        <v>28868</v>
      </c>
      <c r="B414">
        <v>2</v>
      </c>
      <c r="C414" s="19">
        <v>12.5</v>
      </c>
      <c r="D414" t="s">
        <v>141</v>
      </c>
      <c r="E414" s="23">
        <v>239</v>
      </c>
      <c r="F414" s="19">
        <f>(C414/3.28)</f>
        <v>3.8109756097560976</v>
      </c>
      <c r="I414" s="19">
        <f>(I413+F414)</f>
        <v>3268.0399286217257</v>
      </c>
      <c r="J414" s="20"/>
    </row>
    <row r="415" spans="1:12" x14ac:dyDescent="0.35">
      <c r="A415" s="18"/>
      <c r="J415" s="20"/>
    </row>
    <row r="416" spans="1:12" x14ac:dyDescent="0.35">
      <c r="A416" s="18"/>
    </row>
  </sheetData>
  <mergeCells count="1">
    <mergeCell ref="A1:K6"/>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0C426F4DFCBE4D81FDD088FCF40A19" ma:contentTypeVersion="18" ma:contentTypeDescription="Create a new document." ma:contentTypeScope="" ma:versionID="558947f84c6abc25fd13b6dbd38aa8aa">
  <xsd:schema xmlns:xsd="http://www.w3.org/2001/XMLSchema" xmlns:xs="http://www.w3.org/2001/XMLSchema" xmlns:p="http://schemas.microsoft.com/office/2006/metadata/properties" xmlns:ns2="3bb4a705-d5e7-43c6-8839-8054e7a1e339" xmlns:ns3="21bab96c-2841-43b5-8fef-baf6d9e0e2a4" xmlns:ns4="b8164c34-8284-40d9-958e-c545620f74d9" targetNamespace="http://schemas.microsoft.com/office/2006/metadata/properties" ma:root="true" ma:fieldsID="be8124126c2d3e1ab8ed340c8d5d08ec" ns2:_="" ns3:_="" ns4:_="">
    <xsd:import namespace="3bb4a705-d5e7-43c6-8839-8054e7a1e339"/>
    <xsd:import namespace="21bab96c-2841-43b5-8fef-baf6d9e0e2a4"/>
    <xsd:import namespace="b8164c34-8284-40d9-958e-c545620f74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b4a705-d5e7-43c6-8839-8054e7a1e3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1bab96c-2841-43b5-8fef-baf6d9e0e2a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164c34-8284-40d9-958e-c545620f74d9"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dd801bc-12d3-40db-9b62-bfc10816c594}" ma:internalName="TaxCatchAll" ma:showField="CatchAllData" ma:web="b8164c34-8284-40d9-958e-c545620f74d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8164c34-8284-40d9-958e-c545620f74d9" xsi:nil="true"/>
    <lcf76f155ced4ddcb4097134ff3c332f xmlns="3bb4a705-d5e7-43c6-8839-8054e7a1e33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F8312F-3920-4F1F-8A01-C20C6644BFF2}"/>
</file>

<file path=customXml/itemProps2.xml><?xml version="1.0" encoding="utf-8"?>
<ds:datastoreItem xmlns:ds="http://schemas.openxmlformats.org/officeDocument/2006/customXml" ds:itemID="{0FC2C009-0042-4F5B-ABFD-82F1EA5DF382}"/>
</file>

<file path=customXml/itemProps3.xml><?xml version="1.0" encoding="utf-8"?>
<ds:datastoreItem xmlns:ds="http://schemas.openxmlformats.org/officeDocument/2006/customXml" ds:itemID="{63F18E7A-6CAF-4FF8-A4F9-EC168C1324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Table 2.1</vt:lpstr>
      <vt:lpstr>Monaghan Kaulial Kas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Behrensmeyer, Kay</dc:creator>
  <cp:lastModifiedBy>Behrensmeyer, Kay</cp:lastModifiedBy>
  <dcterms:created xsi:type="dcterms:W3CDTF">2023-08-27T18:58:13Z</dcterms:created>
  <dcterms:modified xsi:type="dcterms:W3CDTF">2025-01-18T16:39:25Z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0x010100A90C426F4DFCBE4D81FDD088FCF40A19</vt:lpwstr>
  </property>
</Properties>
</file>